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'Individual'!$C$5:$AN$51</definedName>
    <definedName name="_xlnm.Print_Area" localSheetId="0">'Equips 1aC'!$A$1:$I$50</definedName>
    <definedName name="_xlnm.Print_Area" localSheetId="3">'Individual'!$A$2:$AN$42</definedName>
    <definedName name="Imprimir_área_IM" localSheetId="3">'Individual'!$A$2:$AN$50</definedName>
  </definedNames>
  <calcPr fullCalcOnLoad="1"/>
</workbook>
</file>

<file path=xl/sharedStrings.xml><?xml version="1.0" encoding="utf-8"?>
<sst xmlns="http://schemas.openxmlformats.org/spreadsheetml/2006/main" count="154" uniqueCount="74">
  <si>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</si>
  <si>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</si>
  <si>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</si>
  <si>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</si>
  <si>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</si>
  <si>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</si>
  <si>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</si>
  <si>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</si>
  <si>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</si>
  <si>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</si>
  <si>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</si>
  <si>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</si>
  <si>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</si>
  <si>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</si>
  <si>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</si>
  <si>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</si>
  <si>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</si>
  <si>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</si>
  <si>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</si>
  <si>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</si>
  <si>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</si>
  <si>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</si>
  <si>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</si>
  <si>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</si>
  <si>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</si>
  <si>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</si>
  <si>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</si>
  <si>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</si>
  <si>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</si>
  <si>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2a DIVISIÓ MASCULINA A</t>
  </si>
  <si>
    <t>CATS</t>
  </si>
  <si>
    <t>BLACK BOWL A</t>
  </si>
  <si>
    <t>NEW STRIKES</t>
  </si>
  <si>
    <t>MANUEL HERNÁNDEZ JABALERA</t>
  </si>
  <si>
    <t>PEDRO LÓPEZ MORENO</t>
  </si>
  <si>
    <t>RAFAEL PUIG MARTÍ</t>
  </si>
  <si>
    <t>JOSEP GIBERT JUBANY</t>
  </si>
  <si>
    <t>DAVID NIETO MONTÁÑEZ</t>
  </si>
  <si>
    <t>JORDI MONGE CREIXELL</t>
  </si>
  <si>
    <t>PERE ESCOBAR CUIXART</t>
  </si>
  <si>
    <t>CARLOS R. HUERTA CHACÓN</t>
  </si>
  <si>
    <t>DANIEL SORIA SORIA</t>
  </si>
  <si>
    <t>JAVIER CARCASONA COMAS</t>
  </si>
  <si>
    <t>DAVID GARRIGA PERIS</t>
  </si>
  <si>
    <t>JAVIER MONTSENY CHESA</t>
  </si>
  <si>
    <t>MARC CHARCO ORIOL</t>
  </si>
  <si>
    <t>LLIGA CATALANA DE BOWLING 2010-2011</t>
  </si>
  <si>
    <t>SITGES A</t>
  </si>
  <si>
    <t>MEDITERRÀNIA B</t>
  </si>
  <si>
    <t>FLECHA-1 A</t>
  </si>
  <si>
    <t>DAVID CANDEL PI</t>
  </si>
  <si>
    <t>SASHA MALDONADO BORI</t>
  </si>
  <si>
    <t>ÀNGEL OLIVARES LÓPEZ</t>
  </si>
  <si>
    <t>XAVIER PLANAS MARTÍNEZ</t>
  </si>
  <si>
    <t>JORDI ESCOFET SORIANO</t>
  </si>
  <si>
    <t>PABLO CABALLERO CORBALÁN</t>
  </si>
  <si>
    <t>NEFTALÍ MONTES DE OCA</t>
  </si>
  <si>
    <t>JOSÉ M. HERNÁNDEZ VERGARA</t>
  </si>
  <si>
    <t>FRANCISCO MENÉNDEZ GARCÍA</t>
  </si>
  <si>
    <t>ÒSCAR PALACIOS FERNÁNDEZ</t>
  </si>
  <si>
    <t>DANIEL GONZÁLEZ MARTÍNEZ</t>
  </si>
  <si>
    <t>DANIEL ALBERTÍ COROMINEAS</t>
  </si>
  <si>
    <t>XAVIER CASTRO GARCÍA</t>
  </si>
  <si>
    <t>JOSEP DELGADO PRIEGO</t>
  </si>
  <si>
    <t>JAIRO LAROTA FANTACHIOTTI</t>
  </si>
  <si>
    <t>ÒSCAR SÁNCHEZ MATA</t>
  </si>
  <si>
    <t>JUAN SERRANO ROMERO</t>
  </si>
  <si>
    <t>JAVIER TARIBÓ CAMARASA</t>
  </si>
  <si>
    <t>11-des-10</t>
  </si>
  <si>
    <t>EDUARD GRAU LAPUERTA</t>
  </si>
  <si>
    <t>PEDRO TUDELA MARTÍN</t>
  </si>
  <si>
    <t>26-març-11</t>
  </si>
  <si>
    <t>DAVID MORATÓ MARCÉ</t>
  </si>
  <si>
    <t>ENRIQUE CHARCO HERNÁNDEZ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</si>
</sst>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46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29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40467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47</v>
      </c>
      <c r="D9" s="20"/>
      <c r="E9" s="11">
        <v>1</v>
      </c>
      <c r="G9" s="9" t="s">
        <v>30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48</v>
      </c>
      <c r="E11" s="11">
        <v>8</v>
      </c>
      <c r="F11" s="11"/>
      <c r="G11" s="9" t="s">
        <v>32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31</v>
      </c>
      <c r="E13" s="11">
        <v>8</v>
      </c>
      <c r="F13" s="11"/>
      <c r="G13" s="9" t="s">
        <v>49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BLACK BOWL A</v>
      </c>
      <c r="E15" s="11">
        <v>3</v>
      </c>
      <c r="F15" s="11"/>
      <c r="G15" s="9" t="str">
        <f>G11</f>
        <v>NEW STRIKES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A</v>
      </c>
      <c r="E17" s="11">
        <v>9</v>
      </c>
      <c r="F17" s="11"/>
      <c r="G17" s="9" t="str">
        <f>G13</f>
        <v>FLECHA-1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CATS</v>
      </c>
      <c r="E19" s="11">
        <v>2</v>
      </c>
      <c r="F19" s="11"/>
      <c r="G19" s="9" t="str">
        <f>C11</f>
        <v>MEDITERRÀNIA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B</v>
      </c>
      <c r="E21" s="11">
        <v>4</v>
      </c>
      <c r="F21" s="11"/>
      <c r="G21" s="9" t="str">
        <f>C9</f>
        <v>SITGES A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CATS</v>
      </c>
      <c r="E23" s="11">
        <v>3</v>
      </c>
      <c r="F23" s="11"/>
      <c r="G23" s="9" t="str">
        <f>C13</f>
        <v>BLACK BOWL A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1</v>
      </c>
      <c r="F25" s="11"/>
      <c r="G25" s="9" t="str">
        <f>G11</f>
        <v>NEW STRIKES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CATS</v>
      </c>
      <c r="E27" s="11">
        <v>5</v>
      </c>
      <c r="F27" s="11"/>
      <c r="G27" s="9" t="str">
        <f>G13</f>
        <v>FLECHA-1 A</v>
      </c>
      <c r="I27" s="11">
        <v>5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NEW STRIKES</v>
      </c>
      <c r="E29" s="11">
        <v>6</v>
      </c>
      <c r="F29" s="11"/>
      <c r="G29" s="9" t="str">
        <f>C9</f>
        <v>SITGES A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B</v>
      </c>
      <c r="E31" s="11">
        <v>3</v>
      </c>
      <c r="G31" s="9" t="str">
        <f>C13</f>
        <v>BLACK BOWL A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SITGES A</v>
      </c>
      <c r="E33" s="11">
        <v>3</v>
      </c>
      <c r="G33" s="9" t="str">
        <f>C13</f>
        <v>BLACK BOWL A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7</v>
      </c>
      <c r="G35" s="9" t="str">
        <f>C11</f>
        <v>MEDITERRÀNIA B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NEW STRIKES</v>
      </c>
      <c r="E37" s="11">
        <v>7</v>
      </c>
      <c r="G37" s="9" t="str">
        <f>G9</f>
        <v>CATS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3"/>
      <c r="E45" s="43">
        <f>8+3+7+7+7</f>
        <v>32</v>
      </c>
      <c r="F45" s="44"/>
      <c r="G45" s="44"/>
      <c r="H45" s="42">
        <f aca="true" t="shared" si="0" ref="H45:H50">SUM(E45:G45)</f>
        <v>32</v>
      </c>
      <c r="J45" s="5"/>
      <c r="K45" s="5"/>
    </row>
    <row r="46" spans="2:11" ht="20.25">
      <c r="B46" s="30" t="s">
        <v>32</v>
      </c>
      <c r="C46" s="26"/>
      <c r="D46" s="13"/>
      <c r="E46" s="43">
        <f>2+7+9+6+7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48</v>
      </c>
      <c r="C47" s="39"/>
      <c r="D47" s="15"/>
      <c r="E47" s="43">
        <f>8+8+4+3+3</f>
        <v>26</v>
      </c>
      <c r="F47" s="44"/>
      <c r="G47" s="44"/>
      <c r="H47" s="42">
        <f t="shared" si="0"/>
        <v>26</v>
      </c>
      <c r="J47" s="14"/>
      <c r="K47" s="14"/>
    </row>
    <row r="48" spans="2:11" ht="20.25">
      <c r="B48" s="38" t="s">
        <v>47</v>
      </c>
      <c r="C48" s="39"/>
      <c r="D48" s="15"/>
      <c r="E48" s="43">
        <f>1+9+6+4+3</f>
        <v>23</v>
      </c>
      <c r="F48" s="45"/>
      <c r="G48" s="45"/>
      <c r="H48" s="42">
        <f t="shared" si="0"/>
        <v>23</v>
      </c>
      <c r="J48" s="14"/>
      <c r="K48" s="14"/>
    </row>
    <row r="49" spans="2:11" ht="20.25">
      <c r="B49" s="30" t="s">
        <v>30</v>
      </c>
      <c r="C49" s="13"/>
      <c r="D49" s="14"/>
      <c r="E49" s="43">
        <f>9+2+3+5+3</f>
        <v>22</v>
      </c>
      <c r="F49" s="44"/>
      <c r="G49" s="44"/>
      <c r="H49" s="42">
        <f t="shared" si="0"/>
        <v>22</v>
      </c>
      <c r="J49" s="14"/>
      <c r="K49" s="14"/>
    </row>
    <row r="50" spans="2:11" ht="20.25">
      <c r="B50" s="38" t="s">
        <v>49</v>
      </c>
      <c r="C50" s="39"/>
      <c r="D50" s="41"/>
      <c r="E50" s="43">
        <f>2+1+1+5+7</f>
        <v>16</v>
      </c>
      <c r="F50" s="44"/>
      <c r="G50" s="44"/>
      <c r="H50" s="42">
        <f t="shared" si="0"/>
        <v>16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2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46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29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68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SITGES A</v>
      </c>
      <c r="D9" s="20"/>
      <c r="E9" s="11">
        <v>4</v>
      </c>
      <c r="G9" s="9" t="str">
        <f>'Equips 1aC'!G9</f>
        <v>CATS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B</v>
      </c>
      <c r="E11" s="11">
        <v>3</v>
      </c>
      <c r="F11" s="11"/>
      <c r="G11" s="9" t="str">
        <f>'Equips 1aC'!G11</f>
        <v>NEW STRIKES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BLACK BOWL A</v>
      </c>
      <c r="E13" s="11">
        <v>7</v>
      </c>
      <c r="F13" s="11"/>
      <c r="G13" s="9" t="str">
        <f>'Equips 1aC'!G13</f>
        <v>FLECHA-1 A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BLACK BOWL A</v>
      </c>
      <c r="E15" s="11">
        <v>5</v>
      </c>
      <c r="F15" s="11"/>
      <c r="G15" s="9" t="str">
        <f>G11</f>
        <v>NEW STRIKES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A</v>
      </c>
      <c r="E17" s="11">
        <v>0</v>
      </c>
      <c r="F17" s="11"/>
      <c r="G17" s="9" t="str">
        <f>G13</f>
        <v>FLECHA-1 A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CATS</v>
      </c>
      <c r="E19" s="11">
        <v>7</v>
      </c>
      <c r="F19" s="11"/>
      <c r="G19" s="9" t="str">
        <f>C11</f>
        <v>MEDITERRÀNIA B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B</v>
      </c>
      <c r="E21" s="11">
        <v>6</v>
      </c>
      <c r="F21" s="11"/>
      <c r="G21" s="9" t="str">
        <f>C9</f>
        <v>SITGES A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CATS</v>
      </c>
      <c r="E23" s="11">
        <v>7</v>
      </c>
      <c r="F23" s="11"/>
      <c r="G23" s="9" t="str">
        <f>C13</f>
        <v>BLACK BOWL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3</v>
      </c>
      <c r="F25" s="11"/>
      <c r="G25" s="9" t="str">
        <f>G11</f>
        <v>NEW STRIKES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CATS</v>
      </c>
      <c r="E27" s="11">
        <v>5</v>
      </c>
      <c r="F27" s="11"/>
      <c r="G27" s="9" t="str">
        <f>G13</f>
        <v>FLECHA-1 A</v>
      </c>
      <c r="I27" s="11">
        <v>5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NEW STRIKES</v>
      </c>
      <c r="E29" s="11">
        <v>9</v>
      </c>
      <c r="F29" s="11"/>
      <c r="G29" s="9" t="str">
        <f>C9</f>
        <v>SITGES A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B</v>
      </c>
      <c r="E31" s="11">
        <v>0</v>
      </c>
      <c r="G31" s="9" t="str">
        <f>C13</f>
        <v>BLACK BOWL A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SITGES A</v>
      </c>
      <c r="E33" s="11">
        <v>4</v>
      </c>
      <c r="G33" s="9" t="str">
        <f>C13</f>
        <v>BLACK BOWL A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9</v>
      </c>
      <c r="G35" s="9" t="str">
        <f>C11</f>
        <v>MEDITERRÀNIA B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NEW STRIKES</v>
      </c>
      <c r="E37" s="11">
        <v>6</v>
      </c>
      <c r="G37" s="9" t="str">
        <f>G9</f>
        <v>CATS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32</v>
      </c>
      <c r="C45" s="39"/>
      <c r="D45" s="15"/>
      <c r="E45" s="43">
        <f>2+7+9+6+7</f>
        <v>31</v>
      </c>
      <c r="F45" s="43">
        <f>7+5+7+9+6</f>
        <v>34</v>
      </c>
      <c r="G45" s="44"/>
      <c r="H45" s="42">
        <f aca="true" t="shared" si="0" ref="H45:H50">SUM(E45:G45)</f>
        <v>65</v>
      </c>
      <c r="J45" s="5"/>
      <c r="K45" s="5"/>
    </row>
    <row r="46" spans="2:11" ht="20.25">
      <c r="B46" s="30" t="s">
        <v>31</v>
      </c>
      <c r="C46" s="13"/>
      <c r="D46" s="14"/>
      <c r="E46" s="43">
        <f>8+3+7+7+7</f>
        <v>32</v>
      </c>
      <c r="F46" s="43">
        <f>7+5+3+10+6</f>
        <v>31</v>
      </c>
      <c r="G46" s="45"/>
      <c r="H46" s="42">
        <f t="shared" si="0"/>
        <v>63</v>
      </c>
      <c r="J46" s="14"/>
      <c r="K46" s="14"/>
    </row>
    <row r="47" spans="2:11" ht="20.25">
      <c r="B47" s="38" t="s">
        <v>30</v>
      </c>
      <c r="C47" s="41"/>
      <c r="D47" s="53"/>
      <c r="E47" s="43">
        <f>9+2+3+5+3</f>
        <v>22</v>
      </c>
      <c r="F47" s="43">
        <f>6+7+7+5+4</f>
        <v>29</v>
      </c>
      <c r="G47" s="44"/>
      <c r="H47" s="42">
        <f t="shared" si="0"/>
        <v>51</v>
      </c>
      <c r="J47" s="14"/>
      <c r="K47" s="14"/>
    </row>
    <row r="48" spans="2:11" ht="20.25">
      <c r="B48" s="38" t="s">
        <v>49</v>
      </c>
      <c r="C48" s="39"/>
      <c r="D48" s="15"/>
      <c r="E48" s="43">
        <f>2+1+1+5+7</f>
        <v>16</v>
      </c>
      <c r="F48" s="43">
        <f>3+10+3+5+9</f>
        <v>30</v>
      </c>
      <c r="G48" s="44"/>
      <c r="H48" s="42">
        <f t="shared" si="0"/>
        <v>46</v>
      </c>
      <c r="J48" s="14"/>
      <c r="K48" s="14"/>
    </row>
    <row r="49" spans="2:11" ht="20.25">
      <c r="B49" s="30" t="s">
        <v>48</v>
      </c>
      <c r="C49" s="26"/>
      <c r="D49" s="13"/>
      <c r="E49" s="43">
        <f>8+8+4+3+3</f>
        <v>26</v>
      </c>
      <c r="F49" s="43">
        <f>3+3+6+0+1</f>
        <v>13</v>
      </c>
      <c r="G49" s="44"/>
      <c r="H49" s="42">
        <f t="shared" si="0"/>
        <v>39</v>
      </c>
      <c r="J49" s="14"/>
      <c r="K49" s="14"/>
    </row>
    <row r="50" spans="2:11" ht="20.25">
      <c r="B50" s="38" t="s">
        <v>47</v>
      </c>
      <c r="C50" s="39"/>
      <c r="D50" s="41"/>
      <c r="E50" s="43">
        <f>1+9+6+4+3</f>
        <v>23</v>
      </c>
      <c r="F50" s="43">
        <f>4+0+4+1+4</f>
        <v>13</v>
      </c>
      <c r="G50" s="45"/>
      <c r="H50" s="42">
        <f t="shared" si="0"/>
        <v>36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46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29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 t="s">
        <v>71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SITGES A</v>
      </c>
      <c r="D9" s="20"/>
      <c r="E9" s="11">
        <v>4</v>
      </c>
      <c r="G9" s="9" t="str">
        <f>'Equips 1aC'!G9</f>
        <v>CATS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B</v>
      </c>
      <c r="E11" s="11">
        <v>6</v>
      </c>
      <c r="F11" s="11"/>
      <c r="G11" s="9" t="str">
        <f>'Equips 1aC'!G11</f>
        <v>NEW STRIKES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BLACK BOWL A</v>
      </c>
      <c r="E13" s="11">
        <v>8</v>
      </c>
      <c r="F13" s="11"/>
      <c r="G13" s="9" t="str">
        <f>'Equips 1aC'!G13</f>
        <v>FLECHA-1 A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BLACK BOWL A</v>
      </c>
      <c r="E15" s="11">
        <v>0</v>
      </c>
      <c r="F15" s="11"/>
      <c r="G15" s="9" t="str">
        <f>G11</f>
        <v>NEW STRIKES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A</v>
      </c>
      <c r="E17" s="11">
        <v>7</v>
      </c>
      <c r="F17" s="11"/>
      <c r="G17" s="9" t="str">
        <f>G13</f>
        <v>FLECHA-1 A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CATS</v>
      </c>
      <c r="E19" s="11">
        <v>6</v>
      </c>
      <c r="F19" s="11"/>
      <c r="G19" s="9" t="str">
        <f>C11</f>
        <v>MEDITERRÀNIA B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MEDITERRÀNIA B</v>
      </c>
      <c r="E21" s="11">
        <v>3</v>
      </c>
      <c r="F21" s="11"/>
      <c r="G21" s="9" t="str">
        <f>C9</f>
        <v>SITGES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CATS</v>
      </c>
      <c r="E23" s="11">
        <v>9</v>
      </c>
      <c r="F23" s="11"/>
      <c r="G23" s="9" t="str">
        <f>C13</f>
        <v>BLACK BOWL A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3</v>
      </c>
      <c r="F25" s="11"/>
      <c r="G25" s="9" t="str">
        <f>G11</f>
        <v>NEW STRIKES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CATS</v>
      </c>
      <c r="E27" s="11">
        <v>3</v>
      </c>
      <c r="F27" s="11"/>
      <c r="G27" s="9" t="str">
        <f>G13</f>
        <v>FLECHA-1 A</v>
      </c>
      <c r="I27" s="11">
        <v>7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NEW STRIKES</v>
      </c>
      <c r="E29" s="11">
        <v>6</v>
      </c>
      <c r="F29" s="11"/>
      <c r="G29" s="9" t="str">
        <f>C9</f>
        <v>SITGES A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B</v>
      </c>
      <c r="E31" s="11">
        <v>6</v>
      </c>
      <c r="G31" s="9" t="str">
        <f>C13</f>
        <v>BLACK BOWL A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SITGES A</v>
      </c>
      <c r="E33" s="11">
        <v>9</v>
      </c>
      <c r="G33" s="9" t="str">
        <f>C13</f>
        <v>BLACK BOWL A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4</v>
      </c>
      <c r="G35" s="9" t="str">
        <f>C11</f>
        <v>MEDITERRÀNIA B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NEW STRIKES</v>
      </c>
      <c r="E37" s="11">
        <v>9</v>
      </c>
      <c r="G37" s="9" t="str">
        <f>G9</f>
        <v>CATS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32</v>
      </c>
      <c r="C45" s="39"/>
      <c r="D45" s="15"/>
      <c r="E45" s="43">
        <f>2+7+9+6+7</f>
        <v>31</v>
      </c>
      <c r="F45" s="43">
        <f>7+5+7+9+6</f>
        <v>34</v>
      </c>
      <c r="G45" s="43">
        <f>4+10+7+6+9</f>
        <v>36</v>
      </c>
      <c r="H45" s="42">
        <f aca="true" t="shared" si="0" ref="H45:H50">SUM(E45:G45)</f>
        <v>101</v>
      </c>
      <c r="J45" s="5"/>
      <c r="K45" s="5"/>
    </row>
    <row r="46" spans="2:11" ht="20.25">
      <c r="B46" s="30" t="s">
        <v>31</v>
      </c>
      <c r="C46" s="13"/>
      <c r="D46" s="14"/>
      <c r="E46" s="43">
        <f>8+3+7+7+7</f>
        <v>32</v>
      </c>
      <c r="F46" s="43">
        <f>7+5+3+10+6</f>
        <v>31</v>
      </c>
      <c r="G46" s="43">
        <f>8+0+1+4+1</f>
        <v>14</v>
      </c>
      <c r="H46" s="42">
        <f t="shared" si="0"/>
        <v>77</v>
      </c>
      <c r="J46" s="14"/>
      <c r="K46" s="14"/>
    </row>
    <row r="47" spans="2:11" ht="20.25">
      <c r="B47" s="38" t="s">
        <v>30</v>
      </c>
      <c r="C47" s="41"/>
      <c r="D47" s="53"/>
      <c r="E47" s="43">
        <f>9+2+3+5+3</f>
        <v>22</v>
      </c>
      <c r="F47" s="43">
        <f>6+7+7+5+4</f>
        <v>29</v>
      </c>
      <c r="G47" s="43">
        <f>6+6+9+3+1</f>
        <v>25</v>
      </c>
      <c r="H47" s="42">
        <f t="shared" si="0"/>
        <v>76</v>
      </c>
      <c r="J47" s="14"/>
      <c r="K47" s="14"/>
    </row>
    <row r="48" spans="2:11" ht="20.25">
      <c r="B48" s="38" t="s">
        <v>47</v>
      </c>
      <c r="C48" s="39"/>
      <c r="D48" s="15"/>
      <c r="E48" s="43">
        <f>1+9+6+4+3</f>
        <v>23</v>
      </c>
      <c r="F48" s="43">
        <f>4+0+4+1+4</f>
        <v>13</v>
      </c>
      <c r="G48" s="43">
        <f>4+7+7+4+9</f>
        <v>31</v>
      </c>
      <c r="H48" s="42">
        <f t="shared" si="0"/>
        <v>67</v>
      </c>
      <c r="J48" s="14"/>
      <c r="K48" s="14"/>
    </row>
    <row r="49" spans="2:11" ht="20.25">
      <c r="B49" s="30" t="s">
        <v>49</v>
      </c>
      <c r="C49" s="26"/>
      <c r="D49" s="13"/>
      <c r="E49" s="43">
        <f>2+1+1+5+7</f>
        <v>16</v>
      </c>
      <c r="F49" s="43">
        <f>3+10+3+5+9</f>
        <v>30</v>
      </c>
      <c r="G49" s="43">
        <f>2+3+3+7+4</f>
        <v>19</v>
      </c>
      <c r="H49" s="42">
        <f t="shared" si="0"/>
        <v>65</v>
      </c>
      <c r="J49" s="14"/>
      <c r="K49" s="14"/>
    </row>
    <row r="50" spans="2:11" ht="20.25">
      <c r="B50" s="38" t="s">
        <v>48</v>
      </c>
      <c r="C50" s="39"/>
      <c r="D50" s="41"/>
      <c r="E50" s="43">
        <f>8+8+4+3+3</f>
        <v>26</v>
      </c>
      <c r="F50" s="43">
        <f>3+3+6+0+1</f>
        <v>13</v>
      </c>
      <c r="G50" s="43">
        <f>6+4+3+7+6</f>
        <v>26</v>
      </c>
      <c r="H50" s="42">
        <f t="shared" si="0"/>
        <v>65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5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3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C46" sqref="C46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520</v>
      </c>
      <c r="C5" s="48" t="s">
        <v>70</v>
      </c>
      <c r="D5" s="48" t="s">
        <v>32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228</v>
      </c>
      <c r="P5" s="48">
        <v>193</v>
      </c>
      <c r="Q5" s="48">
        <v>189</v>
      </c>
      <c r="R5" s="48">
        <v>194</v>
      </c>
      <c r="S5" s="48">
        <v>195</v>
      </c>
      <c r="T5" s="48">
        <v>175</v>
      </c>
      <c r="U5" s="48">
        <v>166</v>
      </c>
      <c r="V5" s="48">
        <v>204</v>
      </c>
      <c r="W5" s="48">
        <v>235</v>
      </c>
      <c r="X5" s="48">
        <v>141</v>
      </c>
      <c r="Y5" s="48">
        <v>202</v>
      </c>
      <c r="Z5" s="48">
        <v>178</v>
      </c>
      <c r="AA5" s="48">
        <v>247</v>
      </c>
      <c r="AB5" s="48">
        <v>168</v>
      </c>
      <c r="AC5" s="48">
        <v>221</v>
      </c>
      <c r="AD5" s="48">
        <v>193</v>
      </c>
      <c r="AE5" s="48">
        <v>207</v>
      </c>
      <c r="AF5" s="48">
        <v>169</v>
      </c>
      <c r="AG5" s="48">
        <v>172</v>
      </c>
      <c r="AH5" s="48">
        <v>185</v>
      </c>
      <c r="AI5" s="49">
        <f aca="true" t="shared" si="0" ref="AI5:AI42">SUM(E5:N5)</f>
        <v>0</v>
      </c>
      <c r="AJ5" s="49">
        <f aca="true" t="shared" si="1" ref="AJ5:AJ42">SUM(O5:X5)</f>
        <v>1920</v>
      </c>
      <c r="AK5" s="49">
        <f aca="true" t="shared" si="2" ref="AK5:AK42">SUM(Y5:AH5)</f>
        <v>1942</v>
      </c>
      <c r="AL5" s="49">
        <f aca="true" t="shared" si="3" ref="AL5:AL42">SUM(AI5:AK5)</f>
        <v>3862</v>
      </c>
      <c r="AM5" s="49">
        <f aca="true" t="shared" si="4" ref="AM5:AM42">COUNT(E5:AH5)</f>
        <v>20</v>
      </c>
      <c r="AN5" s="50">
        <f aca="true" t="shared" si="5" ref="AN5:AN42">(AL5/AM5)</f>
        <v>193.1</v>
      </c>
    </row>
    <row r="6" spans="1:40" ht="12.75">
      <c r="A6" s="49">
        <v>2</v>
      </c>
      <c r="B6" s="48">
        <v>1576</v>
      </c>
      <c r="C6" s="48" t="s">
        <v>34</v>
      </c>
      <c r="D6" s="48" t="s">
        <v>30</v>
      </c>
      <c r="E6" s="48">
        <v>240</v>
      </c>
      <c r="F6" s="48">
        <v>167</v>
      </c>
      <c r="G6" s="48">
        <v>205</v>
      </c>
      <c r="H6" s="48">
        <v>222</v>
      </c>
      <c r="I6" s="48">
        <v>200</v>
      </c>
      <c r="J6" s="48">
        <v>184</v>
      </c>
      <c r="K6" s="48">
        <v>196</v>
      </c>
      <c r="L6" s="48">
        <v>181</v>
      </c>
      <c r="M6" s="48">
        <v>187</v>
      </c>
      <c r="N6" s="48">
        <v>187</v>
      </c>
      <c r="O6" s="48">
        <v>199</v>
      </c>
      <c r="P6" s="48">
        <v>169</v>
      </c>
      <c r="Q6" s="48">
        <v>174</v>
      </c>
      <c r="R6" s="48">
        <v>174</v>
      </c>
      <c r="S6" s="48">
        <v>185</v>
      </c>
      <c r="T6" s="48">
        <v>169</v>
      </c>
      <c r="U6" s="48">
        <v>232</v>
      </c>
      <c r="V6" s="48">
        <v>151</v>
      </c>
      <c r="W6" s="48">
        <v>234</v>
      </c>
      <c r="X6" s="48">
        <v>205</v>
      </c>
      <c r="Y6" s="48">
        <v>191</v>
      </c>
      <c r="Z6" s="48">
        <v>142</v>
      </c>
      <c r="AA6" s="48">
        <v>197</v>
      </c>
      <c r="AB6" s="48">
        <v>180</v>
      </c>
      <c r="AC6" s="48">
        <v>225</v>
      </c>
      <c r="AD6" s="48">
        <v>148</v>
      </c>
      <c r="AE6" s="48">
        <v>237</v>
      </c>
      <c r="AF6" s="48">
        <v>219</v>
      </c>
      <c r="AG6" s="48">
        <v>179</v>
      </c>
      <c r="AH6" s="48">
        <v>194</v>
      </c>
      <c r="AI6" s="49">
        <f t="shared" si="0"/>
        <v>1969</v>
      </c>
      <c r="AJ6" s="49">
        <f t="shared" si="1"/>
        <v>1892</v>
      </c>
      <c r="AK6" s="49">
        <f t="shared" si="2"/>
        <v>1912</v>
      </c>
      <c r="AL6" s="49">
        <f t="shared" si="3"/>
        <v>5773</v>
      </c>
      <c r="AM6" s="49">
        <f t="shared" si="4"/>
        <v>30</v>
      </c>
      <c r="AN6" s="50">
        <f t="shared" si="5"/>
        <v>192.43333333333334</v>
      </c>
    </row>
    <row r="7" spans="1:40" ht="12.75">
      <c r="A7" s="49">
        <v>3</v>
      </c>
      <c r="B7" s="48">
        <v>666</v>
      </c>
      <c r="C7" s="48" t="s">
        <v>41</v>
      </c>
      <c r="D7" s="48" t="s">
        <v>32</v>
      </c>
      <c r="E7" s="48">
        <v>178</v>
      </c>
      <c r="F7" s="48">
        <v>269</v>
      </c>
      <c r="G7" s="48">
        <v>197</v>
      </c>
      <c r="H7" s="48">
        <v>202</v>
      </c>
      <c r="I7" s="48">
        <v>210</v>
      </c>
      <c r="J7" s="48">
        <v>192</v>
      </c>
      <c r="K7" s="48">
        <v>192</v>
      </c>
      <c r="L7" s="48">
        <v>175</v>
      </c>
      <c r="M7" s="48">
        <v>200</v>
      </c>
      <c r="N7" s="48">
        <v>219</v>
      </c>
      <c r="O7" s="48">
        <v>168</v>
      </c>
      <c r="P7" s="48">
        <v>174</v>
      </c>
      <c r="Q7" s="48">
        <v>202</v>
      </c>
      <c r="R7" s="48">
        <v>189</v>
      </c>
      <c r="S7" s="48">
        <v>186</v>
      </c>
      <c r="T7" s="48">
        <v>172</v>
      </c>
      <c r="U7" s="48">
        <v>203</v>
      </c>
      <c r="V7" s="48">
        <v>187</v>
      </c>
      <c r="W7" s="48">
        <v>196</v>
      </c>
      <c r="X7" s="48">
        <v>227</v>
      </c>
      <c r="Y7" s="48">
        <v>180</v>
      </c>
      <c r="Z7" s="48">
        <v>166</v>
      </c>
      <c r="AA7" s="48">
        <v>187</v>
      </c>
      <c r="AB7" s="48">
        <v>154</v>
      </c>
      <c r="AC7" s="48">
        <v>176</v>
      </c>
      <c r="AD7" s="48">
        <v>194</v>
      </c>
      <c r="AE7" s="48"/>
      <c r="AF7" s="48"/>
      <c r="AG7" s="48">
        <v>163</v>
      </c>
      <c r="AH7" s="48">
        <v>200</v>
      </c>
      <c r="AI7" s="49">
        <f t="shared" si="0"/>
        <v>2034</v>
      </c>
      <c r="AJ7" s="49">
        <f t="shared" si="1"/>
        <v>1904</v>
      </c>
      <c r="AK7" s="49">
        <f t="shared" si="2"/>
        <v>1420</v>
      </c>
      <c r="AL7" s="49">
        <f t="shared" si="3"/>
        <v>5358</v>
      </c>
      <c r="AM7" s="49">
        <f t="shared" si="4"/>
        <v>28</v>
      </c>
      <c r="AN7" s="50">
        <f t="shared" si="5"/>
        <v>191.35714285714286</v>
      </c>
    </row>
    <row r="8" spans="1:40" ht="12.75">
      <c r="A8" s="49">
        <v>4</v>
      </c>
      <c r="B8" s="48">
        <v>1505</v>
      </c>
      <c r="C8" s="48" t="s">
        <v>66</v>
      </c>
      <c r="D8" s="48" t="s">
        <v>49</v>
      </c>
      <c r="E8" s="48">
        <v>204</v>
      </c>
      <c r="F8" s="48">
        <v>204</v>
      </c>
      <c r="G8" s="48">
        <v>176</v>
      </c>
      <c r="H8" s="48">
        <v>176</v>
      </c>
      <c r="I8" s="48">
        <v>186</v>
      </c>
      <c r="J8" s="48">
        <v>167</v>
      </c>
      <c r="K8" s="48"/>
      <c r="L8" s="48"/>
      <c r="M8" s="48"/>
      <c r="N8" s="48"/>
      <c r="O8" s="48"/>
      <c r="P8" s="48"/>
      <c r="Q8" s="48">
        <v>189</v>
      </c>
      <c r="R8" s="48">
        <v>239</v>
      </c>
      <c r="S8" s="48">
        <v>203</v>
      </c>
      <c r="T8" s="48">
        <v>165</v>
      </c>
      <c r="U8" s="48"/>
      <c r="V8" s="48"/>
      <c r="W8" s="48">
        <v>192</v>
      </c>
      <c r="X8" s="48">
        <v>167</v>
      </c>
      <c r="Y8" s="48">
        <v>170</v>
      </c>
      <c r="Z8" s="48">
        <v>152</v>
      </c>
      <c r="AA8" s="48">
        <v>159</v>
      </c>
      <c r="AB8" s="48">
        <v>200</v>
      </c>
      <c r="AC8" s="48">
        <v>234</v>
      </c>
      <c r="AD8" s="48">
        <v>182</v>
      </c>
      <c r="AE8" s="48">
        <v>187</v>
      </c>
      <c r="AF8" s="48">
        <v>169</v>
      </c>
      <c r="AG8" s="48"/>
      <c r="AH8" s="48"/>
      <c r="AI8" s="49">
        <f t="shared" si="0"/>
        <v>1113</v>
      </c>
      <c r="AJ8" s="49">
        <f t="shared" si="1"/>
        <v>1155</v>
      </c>
      <c r="AK8" s="49">
        <f t="shared" si="2"/>
        <v>1453</v>
      </c>
      <c r="AL8" s="49">
        <f t="shared" si="3"/>
        <v>3721</v>
      </c>
      <c r="AM8" s="49">
        <f t="shared" si="4"/>
        <v>20</v>
      </c>
      <c r="AN8" s="50">
        <f t="shared" si="5"/>
        <v>186.05</v>
      </c>
    </row>
    <row r="9" spans="1:40" ht="12.75">
      <c r="A9" s="49">
        <v>5</v>
      </c>
      <c r="B9" s="48">
        <v>1320</v>
      </c>
      <c r="C9" s="48" t="s">
        <v>39</v>
      </c>
      <c r="D9" s="48" t="s">
        <v>31</v>
      </c>
      <c r="E9" s="48">
        <v>160</v>
      </c>
      <c r="F9" s="48">
        <v>200</v>
      </c>
      <c r="G9" s="48">
        <v>193</v>
      </c>
      <c r="H9" s="48">
        <v>185</v>
      </c>
      <c r="I9" s="48">
        <v>172</v>
      </c>
      <c r="J9" s="48">
        <v>198</v>
      </c>
      <c r="K9" s="48">
        <v>170</v>
      </c>
      <c r="L9" s="48">
        <v>170</v>
      </c>
      <c r="M9" s="48">
        <v>184</v>
      </c>
      <c r="N9" s="48">
        <v>168</v>
      </c>
      <c r="O9" s="48">
        <v>199</v>
      </c>
      <c r="P9" s="48">
        <v>170</v>
      </c>
      <c r="Q9" s="48">
        <v>253</v>
      </c>
      <c r="R9" s="48">
        <v>232</v>
      </c>
      <c r="S9" s="48">
        <v>188</v>
      </c>
      <c r="T9" s="48">
        <v>166</v>
      </c>
      <c r="U9" s="48">
        <v>207</v>
      </c>
      <c r="V9" s="48">
        <v>208</v>
      </c>
      <c r="W9" s="48">
        <v>202</v>
      </c>
      <c r="X9" s="48">
        <v>145</v>
      </c>
      <c r="Y9" s="48">
        <v>161</v>
      </c>
      <c r="Z9" s="48">
        <v>188</v>
      </c>
      <c r="AA9" s="48">
        <v>200</v>
      </c>
      <c r="AB9" s="48">
        <v>195</v>
      </c>
      <c r="AC9" s="48">
        <v>171</v>
      </c>
      <c r="AD9" s="48">
        <v>150</v>
      </c>
      <c r="AE9" s="48"/>
      <c r="AF9" s="48">
        <v>153</v>
      </c>
      <c r="AG9" s="48">
        <v>203</v>
      </c>
      <c r="AH9" s="48">
        <v>191</v>
      </c>
      <c r="AI9" s="49">
        <f t="shared" si="0"/>
        <v>1800</v>
      </c>
      <c r="AJ9" s="49">
        <f t="shared" si="1"/>
        <v>1970</v>
      </c>
      <c r="AK9" s="49">
        <f t="shared" si="2"/>
        <v>1612</v>
      </c>
      <c r="AL9" s="49">
        <f t="shared" si="3"/>
        <v>5382</v>
      </c>
      <c r="AM9" s="49">
        <f t="shared" si="4"/>
        <v>29</v>
      </c>
      <c r="AN9" s="50">
        <f t="shared" si="5"/>
        <v>185.58620689655172</v>
      </c>
    </row>
    <row r="10" spans="1:40" ht="12.75">
      <c r="A10" s="49">
        <v>6</v>
      </c>
      <c r="B10" s="48">
        <v>667</v>
      </c>
      <c r="C10" s="48" t="s">
        <v>42</v>
      </c>
      <c r="D10" s="48" t="s">
        <v>32</v>
      </c>
      <c r="E10" s="48">
        <v>171</v>
      </c>
      <c r="F10" s="48">
        <v>150</v>
      </c>
      <c r="G10" s="48">
        <v>153</v>
      </c>
      <c r="H10" s="48">
        <v>170</v>
      </c>
      <c r="I10" s="48">
        <v>180</v>
      </c>
      <c r="J10" s="48">
        <v>210</v>
      </c>
      <c r="K10" s="48">
        <v>212</v>
      </c>
      <c r="L10" s="48">
        <v>182</v>
      </c>
      <c r="M10" s="48">
        <v>167</v>
      </c>
      <c r="N10" s="48">
        <v>213</v>
      </c>
      <c r="O10" s="48">
        <v>265</v>
      </c>
      <c r="P10" s="48">
        <v>168</v>
      </c>
      <c r="Q10" s="48">
        <v>233</v>
      </c>
      <c r="R10" s="48">
        <v>172</v>
      </c>
      <c r="S10" s="48">
        <v>205</v>
      </c>
      <c r="T10" s="48">
        <v>170</v>
      </c>
      <c r="U10" s="48">
        <v>200</v>
      </c>
      <c r="V10" s="48">
        <v>214</v>
      </c>
      <c r="W10" s="48">
        <v>213</v>
      </c>
      <c r="X10" s="48">
        <v>206</v>
      </c>
      <c r="Y10" s="48">
        <v>145</v>
      </c>
      <c r="Z10" s="48">
        <v>149</v>
      </c>
      <c r="AA10" s="48"/>
      <c r="AB10" s="48"/>
      <c r="AC10" s="48"/>
      <c r="AD10" s="48"/>
      <c r="AE10" s="48">
        <v>168</v>
      </c>
      <c r="AF10" s="48">
        <v>148</v>
      </c>
      <c r="AG10" s="48">
        <v>185</v>
      </c>
      <c r="AH10" s="48">
        <v>147</v>
      </c>
      <c r="AI10" s="49">
        <f t="shared" si="0"/>
        <v>1808</v>
      </c>
      <c r="AJ10" s="49">
        <f t="shared" si="1"/>
        <v>2046</v>
      </c>
      <c r="AK10" s="49">
        <f t="shared" si="2"/>
        <v>942</v>
      </c>
      <c r="AL10" s="49">
        <f t="shared" si="3"/>
        <v>4796</v>
      </c>
      <c r="AM10" s="49">
        <f t="shared" si="4"/>
        <v>26</v>
      </c>
      <c r="AN10" s="50">
        <f t="shared" si="5"/>
        <v>184.46153846153845</v>
      </c>
    </row>
    <row r="11" spans="1:40" ht="12.75">
      <c r="A11" s="49">
        <v>7</v>
      </c>
      <c r="B11" s="48">
        <v>1259</v>
      </c>
      <c r="C11" s="48" t="s">
        <v>37</v>
      </c>
      <c r="D11" s="48" t="s">
        <v>31</v>
      </c>
      <c r="E11" s="48">
        <v>168</v>
      </c>
      <c r="F11" s="48">
        <v>127</v>
      </c>
      <c r="G11" s="48"/>
      <c r="H11" s="48"/>
      <c r="I11" s="48">
        <v>181</v>
      </c>
      <c r="J11" s="48">
        <v>187</v>
      </c>
      <c r="K11" s="48">
        <v>170</v>
      </c>
      <c r="L11" s="48">
        <v>162</v>
      </c>
      <c r="M11" s="48"/>
      <c r="N11" s="48">
        <v>203</v>
      </c>
      <c r="O11" s="48">
        <v>193</v>
      </c>
      <c r="P11" s="48">
        <v>169</v>
      </c>
      <c r="Q11" s="48">
        <v>216</v>
      </c>
      <c r="R11" s="48">
        <v>196</v>
      </c>
      <c r="S11" s="48">
        <v>183</v>
      </c>
      <c r="T11" s="48">
        <v>237</v>
      </c>
      <c r="U11" s="48">
        <v>184</v>
      </c>
      <c r="V11" s="48">
        <v>208</v>
      </c>
      <c r="W11" s="48">
        <v>222</v>
      </c>
      <c r="X11" s="48">
        <v>217</v>
      </c>
      <c r="Y11" s="48">
        <v>247</v>
      </c>
      <c r="Z11" s="48">
        <v>164</v>
      </c>
      <c r="AA11" s="48">
        <v>173</v>
      </c>
      <c r="AB11" s="48">
        <v>167</v>
      </c>
      <c r="AC11" s="48">
        <v>178</v>
      </c>
      <c r="AD11" s="48">
        <v>174</v>
      </c>
      <c r="AE11" s="48">
        <v>181</v>
      </c>
      <c r="AF11" s="48">
        <v>139</v>
      </c>
      <c r="AG11" s="48">
        <v>157</v>
      </c>
      <c r="AH11" s="48">
        <v>167</v>
      </c>
      <c r="AI11" s="49">
        <f t="shared" si="0"/>
        <v>1198</v>
      </c>
      <c r="AJ11" s="49">
        <f t="shared" si="1"/>
        <v>2025</v>
      </c>
      <c r="AK11" s="49">
        <f t="shared" si="2"/>
        <v>1747</v>
      </c>
      <c r="AL11" s="49">
        <f t="shared" si="3"/>
        <v>4970</v>
      </c>
      <c r="AM11" s="49">
        <f t="shared" si="4"/>
        <v>27</v>
      </c>
      <c r="AN11" s="50">
        <f t="shared" si="5"/>
        <v>184.07407407407408</v>
      </c>
    </row>
    <row r="12" spans="1:40" ht="12.75">
      <c r="A12" s="49">
        <v>8</v>
      </c>
      <c r="B12" s="48">
        <v>842</v>
      </c>
      <c r="C12" s="48" t="s">
        <v>69</v>
      </c>
      <c r="D12" s="48" t="s">
        <v>48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>
        <v>193</v>
      </c>
      <c r="P12" s="48">
        <v>174</v>
      </c>
      <c r="Q12" s="48">
        <v>206</v>
      </c>
      <c r="R12" s="48">
        <v>192</v>
      </c>
      <c r="S12" s="48">
        <v>182</v>
      </c>
      <c r="T12" s="48">
        <v>199</v>
      </c>
      <c r="U12" s="48">
        <v>181</v>
      </c>
      <c r="V12" s="48">
        <v>180</v>
      </c>
      <c r="W12" s="48">
        <v>189</v>
      </c>
      <c r="X12" s="48">
        <v>168</v>
      </c>
      <c r="Y12" s="48">
        <v>175</v>
      </c>
      <c r="Z12" s="48">
        <v>140</v>
      </c>
      <c r="AA12" s="48">
        <v>180</v>
      </c>
      <c r="AB12" s="48">
        <v>168</v>
      </c>
      <c r="AC12" s="48">
        <v>209</v>
      </c>
      <c r="AD12" s="48">
        <v>183</v>
      </c>
      <c r="AE12" s="48">
        <v>180</v>
      </c>
      <c r="AF12" s="48"/>
      <c r="AG12" s="48"/>
      <c r="AH12" s="48"/>
      <c r="AI12" s="49">
        <f t="shared" si="0"/>
        <v>0</v>
      </c>
      <c r="AJ12" s="49">
        <f t="shared" si="1"/>
        <v>1864</v>
      </c>
      <c r="AK12" s="49">
        <f t="shared" si="2"/>
        <v>1235</v>
      </c>
      <c r="AL12" s="49">
        <f t="shared" si="3"/>
        <v>3099</v>
      </c>
      <c r="AM12" s="49">
        <f t="shared" si="4"/>
        <v>17</v>
      </c>
      <c r="AN12" s="50">
        <f t="shared" si="5"/>
        <v>182.2941176470588</v>
      </c>
    </row>
    <row r="13" spans="1:40" ht="12.75">
      <c r="A13" s="49">
        <v>9</v>
      </c>
      <c r="B13" s="48">
        <v>504</v>
      </c>
      <c r="C13" s="48" t="s">
        <v>52</v>
      </c>
      <c r="D13" s="48" t="s">
        <v>47</v>
      </c>
      <c r="E13" s="48">
        <v>204</v>
      </c>
      <c r="F13" s="48">
        <v>191</v>
      </c>
      <c r="G13" s="48">
        <v>155</v>
      </c>
      <c r="H13" s="48">
        <v>154</v>
      </c>
      <c r="I13" s="48">
        <v>144</v>
      </c>
      <c r="J13" s="48"/>
      <c r="K13" s="48">
        <v>175</v>
      </c>
      <c r="L13" s="48">
        <v>203</v>
      </c>
      <c r="M13" s="48">
        <v>176</v>
      </c>
      <c r="N13" s="48">
        <v>222</v>
      </c>
      <c r="O13" s="48">
        <v>203</v>
      </c>
      <c r="P13" s="48">
        <v>190</v>
      </c>
      <c r="Q13" s="48">
        <v>153</v>
      </c>
      <c r="R13" s="48">
        <v>204</v>
      </c>
      <c r="S13" s="48">
        <v>189</v>
      </c>
      <c r="T13" s="48">
        <v>179</v>
      </c>
      <c r="U13" s="48">
        <v>221</v>
      </c>
      <c r="V13" s="48">
        <v>182</v>
      </c>
      <c r="W13" s="48">
        <v>190</v>
      </c>
      <c r="X13" s="48">
        <v>169</v>
      </c>
      <c r="Y13" s="48">
        <v>168</v>
      </c>
      <c r="Z13" s="48">
        <v>202</v>
      </c>
      <c r="AA13" s="48">
        <v>184</v>
      </c>
      <c r="AB13" s="48">
        <v>144</v>
      </c>
      <c r="AC13" s="48">
        <v>165</v>
      </c>
      <c r="AD13" s="48">
        <v>171</v>
      </c>
      <c r="AE13" s="48">
        <v>149</v>
      </c>
      <c r="AF13" s="48">
        <v>192</v>
      </c>
      <c r="AG13" s="48">
        <v>203</v>
      </c>
      <c r="AH13" s="48">
        <v>200</v>
      </c>
      <c r="AI13" s="49">
        <f t="shared" si="0"/>
        <v>1624</v>
      </c>
      <c r="AJ13" s="49">
        <f t="shared" si="1"/>
        <v>1880</v>
      </c>
      <c r="AK13" s="49">
        <f t="shared" si="2"/>
        <v>1778</v>
      </c>
      <c r="AL13" s="49">
        <f t="shared" si="3"/>
        <v>5282</v>
      </c>
      <c r="AM13" s="49">
        <f t="shared" si="4"/>
        <v>29</v>
      </c>
      <c r="AN13" s="50">
        <f t="shared" si="5"/>
        <v>182.13793103448276</v>
      </c>
    </row>
    <row r="14" spans="1:40" ht="12.75">
      <c r="A14" s="49">
        <v>10</v>
      </c>
      <c r="B14" s="48">
        <v>2687</v>
      </c>
      <c r="C14" s="48" t="s">
        <v>58</v>
      </c>
      <c r="D14" s="48" t="s">
        <v>48</v>
      </c>
      <c r="E14" s="48">
        <v>215</v>
      </c>
      <c r="F14" s="48">
        <v>196</v>
      </c>
      <c r="G14" s="48">
        <v>187</v>
      </c>
      <c r="H14" s="48">
        <v>170</v>
      </c>
      <c r="I14" s="48">
        <v>173</v>
      </c>
      <c r="J14" s="48">
        <v>174</v>
      </c>
      <c r="K14" s="48"/>
      <c r="L14" s="48">
        <v>155</v>
      </c>
      <c r="M14" s="48">
        <v>162</v>
      </c>
      <c r="N14" s="48">
        <v>179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>
        <v>245</v>
      </c>
      <c r="Z14" s="48">
        <v>134</v>
      </c>
      <c r="AA14" s="48">
        <v>134</v>
      </c>
      <c r="AB14" s="48">
        <v>177</v>
      </c>
      <c r="AC14" s="48">
        <v>159</v>
      </c>
      <c r="AD14" s="48">
        <v>212</v>
      </c>
      <c r="AE14" s="48">
        <v>148</v>
      </c>
      <c r="AF14" s="48">
        <v>167</v>
      </c>
      <c r="AG14" s="48">
        <v>232</v>
      </c>
      <c r="AH14" s="48">
        <v>156</v>
      </c>
      <c r="AI14" s="49">
        <f t="shared" si="0"/>
        <v>1611</v>
      </c>
      <c r="AJ14" s="49">
        <f t="shared" si="1"/>
        <v>0</v>
      </c>
      <c r="AK14" s="49">
        <f t="shared" si="2"/>
        <v>1764</v>
      </c>
      <c r="AL14" s="49">
        <f t="shared" si="3"/>
        <v>3375</v>
      </c>
      <c r="AM14" s="49">
        <f t="shared" si="4"/>
        <v>19</v>
      </c>
      <c r="AN14" s="50">
        <f t="shared" si="5"/>
        <v>177.6315789473684</v>
      </c>
    </row>
    <row r="15" spans="1:40" ht="12.75">
      <c r="A15" s="49">
        <v>11</v>
      </c>
      <c r="B15" s="48">
        <v>445</v>
      </c>
      <c r="C15" s="48" t="s">
        <v>72</v>
      </c>
      <c r="D15" s="48" t="s">
        <v>47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>
        <v>198</v>
      </c>
      <c r="Z15" s="48">
        <v>170</v>
      </c>
      <c r="AA15" s="48">
        <v>181</v>
      </c>
      <c r="AB15" s="48">
        <v>160</v>
      </c>
      <c r="AC15" s="48">
        <v>179</v>
      </c>
      <c r="AD15" s="48">
        <v>199</v>
      </c>
      <c r="AE15" s="48">
        <v>153</v>
      </c>
      <c r="AF15" s="48">
        <v>167</v>
      </c>
      <c r="AG15" s="48">
        <v>192</v>
      </c>
      <c r="AH15" s="48">
        <v>171</v>
      </c>
      <c r="AI15" s="49">
        <f t="shared" si="0"/>
        <v>0</v>
      </c>
      <c r="AJ15" s="49">
        <f t="shared" si="1"/>
        <v>0</v>
      </c>
      <c r="AK15" s="49">
        <f t="shared" si="2"/>
        <v>1770</v>
      </c>
      <c r="AL15" s="49">
        <f t="shared" si="3"/>
        <v>1770</v>
      </c>
      <c r="AM15" s="49">
        <f t="shared" si="4"/>
        <v>10</v>
      </c>
      <c r="AN15" s="50">
        <f t="shared" si="5"/>
        <v>177</v>
      </c>
    </row>
    <row r="16" spans="1:40" ht="12.75">
      <c r="A16" s="49">
        <v>12</v>
      </c>
      <c r="B16" s="48">
        <v>580</v>
      </c>
      <c r="C16" s="51" t="s">
        <v>51</v>
      </c>
      <c r="D16" s="48" t="s">
        <v>47</v>
      </c>
      <c r="E16" s="51">
        <v>192</v>
      </c>
      <c r="F16" s="51">
        <v>176</v>
      </c>
      <c r="G16" s="51">
        <v>207</v>
      </c>
      <c r="H16" s="51">
        <v>120</v>
      </c>
      <c r="I16" s="51">
        <v>172</v>
      </c>
      <c r="J16" s="51">
        <v>198</v>
      </c>
      <c r="K16" s="51">
        <v>159</v>
      </c>
      <c r="L16" s="51">
        <v>169</v>
      </c>
      <c r="M16" s="51">
        <v>183</v>
      </c>
      <c r="N16" s="51">
        <v>168</v>
      </c>
      <c r="O16" s="51">
        <v>160</v>
      </c>
      <c r="P16" s="51">
        <v>168</v>
      </c>
      <c r="Q16" s="51">
        <v>200</v>
      </c>
      <c r="R16" s="51">
        <v>190</v>
      </c>
      <c r="S16" s="51">
        <v>166</v>
      </c>
      <c r="T16" s="51">
        <v>167</v>
      </c>
      <c r="U16" s="51">
        <v>201</v>
      </c>
      <c r="V16" s="51">
        <v>204</v>
      </c>
      <c r="W16" s="51">
        <v>204</v>
      </c>
      <c r="X16" s="51">
        <v>166</v>
      </c>
      <c r="Y16" s="51">
        <v>180</v>
      </c>
      <c r="Z16" s="51">
        <v>178</v>
      </c>
      <c r="AA16" s="51">
        <v>220</v>
      </c>
      <c r="AB16" s="51">
        <v>131</v>
      </c>
      <c r="AC16" s="51">
        <v>180</v>
      </c>
      <c r="AD16" s="51">
        <v>169</v>
      </c>
      <c r="AE16" s="51">
        <v>169</v>
      </c>
      <c r="AF16" s="51">
        <v>168</v>
      </c>
      <c r="AG16" s="51">
        <v>152</v>
      </c>
      <c r="AH16" s="51">
        <v>171</v>
      </c>
      <c r="AI16" s="49">
        <f t="shared" si="0"/>
        <v>1744</v>
      </c>
      <c r="AJ16" s="49">
        <f t="shared" si="1"/>
        <v>1826</v>
      </c>
      <c r="AK16" s="49">
        <f t="shared" si="2"/>
        <v>1718</v>
      </c>
      <c r="AL16" s="49">
        <f t="shared" si="3"/>
        <v>5288</v>
      </c>
      <c r="AM16" s="49">
        <f t="shared" si="4"/>
        <v>30</v>
      </c>
      <c r="AN16" s="50">
        <f t="shared" si="5"/>
        <v>176.26666666666668</v>
      </c>
    </row>
    <row r="17" spans="1:40" ht="12.75">
      <c r="A17" s="49">
        <v>13</v>
      </c>
      <c r="B17" s="48">
        <v>895</v>
      </c>
      <c r="C17" s="48" t="s">
        <v>63</v>
      </c>
      <c r="D17" s="48" t="s">
        <v>49</v>
      </c>
      <c r="E17" s="48">
        <v>147</v>
      </c>
      <c r="F17" s="48">
        <v>174</v>
      </c>
      <c r="G17" s="48">
        <v>173</v>
      </c>
      <c r="H17" s="48">
        <v>164</v>
      </c>
      <c r="I17" s="48">
        <v>139</v>
      </c>
      <c r="J17" s="48">
        <v>178</v>
      </c>
      <c r="K17" s="48"/>
      <c r="L17" s="48"/>
      <c r="M17" s="48">
        <v>178</v>
      </c>
      <c r="N17" s="48">
        <v>214</v>
      </c>
      <c r="O17" s="48">
        <v>215</v>
      </c>
      <c r="P17" s="48">
        <v>158</v>
      </c>
      <c r="Q17" s="48">
        <v>219</v>
      </c>
      <c r="R17" s="48">
        <v>181</v>
      </c>
      <c r="S17" s="48">
        <v>205</v>
      </c>
      <c r="T17" s="48">
        <v>178</v>
      </c>
      <c r="U17" s="48">
        <v>165</v>
      </c>
      <c r="V17" s="48">
        <v>201</v>
      </c>
      <c r="W17" s="48">
        <v>231</v>
      </c>
      <c r="X17" s="48">
        <v>178</v>
      </c>
      <c r="Y17" s="48">
        <v>174</v>
      </c>
      <c r="Z17" s="48">
        <v>151</v>
      </c>
      <c r="AA17" s="48">
        <v>142</v>
      </c>
      <c r="AB17" s="48">
        <v>156</v>
      </c>
      <c r="AC17" s="48">
        <v>145</v>
      </c>
      <c r="AD17" s="48">
        <v>159</v>
      </c>
      <c r="AE17" s="48">
        <v>158</v>
      </c>
      <c r="AF17" s="48">
        <v>192</v>
      </c>
      <c r="AG17" s="48">
        <v>152</v>
      </c>
      <c r="AH17" s="48">
        <v>203</v>
      </c>
      <c r="AI17" s="49">
        <f t="shared" si="0"/>
        <v>1367</v>
      </c>
      <c r="AJ17" s="49">
        <f t="shared" si="1"/>
        <v>1931</v>
      </c>
      <c r="AK17" s="49">
        <f t="shared" si="2"/>
        <v>1632</v>
      </c>
      <c r="AL17" s="49">
        <f t="shared" si="3"/>
        <v>4930</v>
      </c>
      <c r="AM17" s="49">
        <f t="shared" si="4"/>
        <v>28</v>
      </c>
      <c r="AN17" s="50">
        <f t="shared" si="5"/>
        <v>176.07142857142858</v>
      </c>
    </row>
    <row r="18" spans="1:40" ht="12.75">
      <c r="A18" s="49">
        <v>14</v>
      </c>
      <c r="B18" s="48">
        <v>2139</v>
      </c>
      <c r="C18" s="48" t="s">
        <v>38</v>
      </c>
      <c r="D18" s="48" t="s">
        <v>31</v>
      </c>
      <c r="E18" s="48">
        <v>166</v>
      </c>
      <c r="F18" s="48">
        <v>205</v>
      </c>
      <c r="G18" s="48">
        <v>172</v>
      </c>
      <c r="H18" s="48">
        <v>157</v>
      </c>
      <c r="I18" s="48"/>
      <c r="J18" s="48"/>
      <c r="K18" s="48">
        <v>141</v>
      </c>
      <c r="L18" s="48">
        <v>188</v>
      </c>
      <c r="M18" s="48">
        <v>209</v>
      </c>
      <c r="N18" s="48">
        <v>229</v>
      </c>
      <c r="O18" s="48">
        <v>184</v>
      </c>
      <c r="P18" s="48">
        <v>184</v>
      </c>
      <c r="Q18" s="48">
        <v>148</v>
      </c>
      <c r="R18" s="48">
        <v>167</v>
      </c>
      <c r="S18" s="48"/>
      <c r="T18" s="48"/>
      <c r="U18" s="48">
        <v>207</v>
      </c>
      <c r="V18" s="48">
        <v>154</v>
      </c>
      <c r="W18" s="48">
        <v>179</v>
      </c>
      <c r="X18" s="48">
        <v>147</v>
      </c>
      <c r="Y18" s="48">
        <v>183</v>
      </c>
      <c r="Z18" s="48">
        <v>142</v>
      </c>
      <c r="AA18" s="48">
        <v>145</v>
      </c>
      <c r="AB18" s="48">
        <v>131</v>
      </c>
      <c r="AC18" s="48"/>
      <c r="AD18" s="48"/>
      <c r="AE18" s="48">
        <v>179</v>
      </c>
      <c r="AF18" s="48">
        <v>222</v>
      </c>
      <c r="AG18" s="48">
        <v>137</v>
      </c>
      <c r="AH18" s="48">
        <v>225</v>
      </c>
      <c r="AI18" s="49">
        <f t="shared" si="0"/>
        <v>1467</v>
      </c>
      <c r="AJ18" s="49">
        <f t="shared" si="1"/>
        <v>1370</v>
      </c>
      <c r="AK18" s="49">
        <f t="shared" si="2"/>
        <v>1364</v>
      </c>
      <c r="AL18" s="49">
        <f t="shared" si="3"/>
        <v>4201</v>
      </c>
      <c r="AM18" s="49">
        <f t="shared" si="4"/>
        <v>24</v>
      </c>
      <c r="AN18" s="50">
        <f t="shared" si="5"/>
        <v>175.04166666666666</v>
      </c>
    </row>
    <row r="19" spans="1:40" ht="12.75">
      <c r="A19" s="49">
        <v>15</v>
      </c>
      <c r="B19" s="48">
        <v>2187</v>
      </c>
      <c r="C19" s="48" t="s">
        <v>40</v>
      </c>
      <c r="D19" s="48" t="s">
        <v>31</v>
      </c>
      <c r="E19" s="48">
        <v>159</v>
      </c>
      <c r="F19" s="48">
        <v>173</v>
      </c>
      <c r="G19" s="48">
        <v>162</v>
      </c>
      <c r="H19" s="48">
        <v>158</v>
      </c>
      <c r="I19" s="48">
        <v>179</v>
      </c>
      <c r="J19" s="48">
        <v>165</v>
      </c>
      <c r="K19" s="48">
        <v>148</v>
      </c>
      <c r="L19" s="48">
        <v>175</v>
      </c>
      <c r="M19" s="48">
        <v>151</v>
      </c>
      <c r="N19" s="48">
        <v>169</v>
      </c>
      <c r="O19" s="48">
        <v>197</v>
      </c>
      <c r="P19" s="48">
        <v>197</v>
      </c>
      <c r="Q19" s="48">
        <v>168</v>
      </c>
      <c r="R19" s="48">
        <v>174</v>
      </c>
      <c r="S19" s="48">
        <v>164</v>
      </c>
      <c r="T19" s="48">
        <v>179</v>
      </c>
      <c r="U19" s="48">
        <v>195</v>
      </c>
      <c r="V19" s="48">
        <v>190</v>
      </c>
      <c r="W19" s="48">
        <v>201</v>
      </c>
      <c r="X19" s="48">
        <v>167</v>
      </c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>
        <f t="shared" si="0"/>
        <v>1639</v>
      </c>
      <c r="AJ19" s="49">
        <f t="shared" si="1"/>
        <v>1832</v>
      </c>
      <c r="AK19" s="49">
        <f t="shared" si="2"/>
        <v>0</v>
      </c>
      <c r="AL19" s="49">
        <f t="shared" si="3"/>
        <v>3471</v>
      </c>
      <c r="AM19" s="49">
        <f t="shared" si="4"/>
        <v>20</v>
      </c>
      <c r="AN19" s="50">
        <f t="shared" si="5"/>
        <v>173.55</v>
      </c>
    </row>
    <row r="20" spans="1:40" ht="12.75">
      <c r="A20" s="49">
        <v>16</v>
      </c>
      <c r="B20" s="48">
        <v>1853</v>
      </c>
      <c r="C20" s="48" t="s">
        <v>50</v>
      </c>
      <c r="D20" s="48" t="s">
        <v>47</v>
      </c>
      <c r="E20" s="48">
        <v>171</v>
      </c>
      <c r="F20" s="48">
        <v>151</v>
      </c>
      <c r="G20" s="48">
        <v>170</v>
      </c>
      <c r="H20" s="48">
        <v>234</v>
      </c>
      <c r="I20" s="48">
        <v>165</v>
      </c>
      <c r="J20" s="48">
        <v>173</v>
      </c>
      <c r="K20" s="48">
        <v>197</v>
      </c>
      <c r="L20" s="48">
        <v>184</v>
      </c>
      <c r="M20" s="48">
        <v>146</v>
      </c>
      <c r="N20" s="48">
        <v>166</v>
      </c>
      <c r="O20" s="48">
        <v>118</v>
      </c>
      <c r="P20" s="48">
        <v>177</v>
      </c>
      <c r="Q20" s="48">
        <v>174</v>
      </c>
      <c r="R20" s="48">
        <v>180</v>
      </c>
      <c r="S20" s="48">
        <v>145</v>
      </c>
      <c r="T20" s="48">
        <v>181</v>
      </c>
      <c r="U20" s="48">
        <v>152</v>
      </c>
      <c r="V20" s="48">
        <v>136</v>
      </c>
      <c r="W20" s="48">
        <v>195</v>
      </c>
      <c r="X20" s="48">
        <v>169</v>
      </c>
      <c r="Y20" s="48">
        <v>138</v>
      </c>
      <c r="Z20" s="48">
        <v>146</v>
      </c>
      <c r="AA20" s="48">
        <v>179</v>
      </c>
      <c r="AB20" s="48">
        <v>220</v>
      </c>
      <c r="AC20" s="48">
        <v>180</v>
      </c>
      <c r="AD20" s="48">
        <v>189</v>
      </c>
      <c r="AE20" s="48">
        <v>151</v>
      </c>
      <c r="AF20" s="48">
        <v>177</v>
      </c>
      <c r="AG20" s="48">
        <v>184</v>
      </c>
      <c r="AH20" s="48">
        <v>231</v>
      </c>
      <c r="AI20" s="49">
        <f t="shared" si="0"/>
        <v>1757</v>
      </c>
      <c r="AJ20" s="49">
        <f t="shared" si="1"/>
        <v>1627</v>
      </c>
      <c r="AK20" s="49">
        <f t="shared" si="2"/>
        <v>1795</v>
      </c>
      <c r="AL20" s="49">
        <f t="shared" si="3"/>
        <v>5179</v>
      </c>
      <c r="AM20" s="49">
        <f t="shared" si="4"/>
        <v>30</v>
      </c>
      <c r="AN20" s="50">
        <f t="shared" si="5"/>
        <v>172.63333333333333</v>
      </c>
    </row>
    <row r="21" spans="1:40" ht="12.75">
      <c r="A21" s="49">
        <v>17</v>
      </c>
      <c r="B21" s="48">
        <v>1902</v>
      </c>
      <c r="C21" s="48" t="s">
        <v>56</v>
      </c>
      <c r="D21" s="48" t="s">
        <v>48</v>
      </c>
      <c r="E21" s="48">
        <v>154</v>
      </c>
      <c r="F21" s="48">
        <v>184</v>
      </c>
      <c r="G21" s="48">
        <v>168</v>
      </c>
      <c r="H21" s="48">
        <v>152</v>
      </c>
      <c r="I21" s="48"/>
      <c r="J21" s="48"/>
      <c r="K21" s="48">
        <v>171</v>
      </c>
      <c r="L21" s="48">
        <v>171</v>
      </c>
      <c r="M21" s="48">
        <v>184</v>
      </c>
      <c r="N21" s="48">
        <v>148</v>
      </c>
      <c r="O21" s="48">
        <v>215</v>
      </c>
      <c r="P21" s="48">
        <v>169</v>
      </c>
      <c r="Q21" s="48">
        <v>173</v>
      </c>
      <c r="R21" s="48">
        <v>162</v>
      </c>
      <c r="S21" s="48">
        <v>145</v>
      </c>
      <c r="T21" s="48">
        <v>224</v>
      </c>
      <c r="U21" s="48">
        <v>198</v>
      </c>
      <c r="V21" s="48">
        <v>180</v>
      </c>
      <c r="W21" s="48">
        <v>114</v>
      </c>
      <c r="X21" s="48"/>
      <c r="Y21" s="48">
        <v>199</v>
      </c>
      <c r="Z21" s="48">
        <v>206</v>
      </c>
      <c r="AA21" s="48">
        <v>128</v>
      </c>
      <c r="AB21" s="48">
        <v>146</v>
      </c>
      <c r="AC21" s="48">
        <v>158</v>
      </c>
      <c r="AD21" s="48">
        <v>158</v>
      </c>
      <c r="AE21" s="48">
        <v>195</v>
      </c>
      <c r="AF21" s="48">
        <v>199</v>
      </c>
      <c r="AG21" s="48">
        <v>184</v>
      </c>
      <c r="AH21" s="48">
        <v>160</v>
      </c>
      <c r="AI21" s="49">
        <f t="shared" si="0"/>
        <v>1332</v>
      </c>
      <c r="AJ21" s="49">
        <f t="shared" si="1"/>
        <v>1580</v>
      </c>
      <c r="AK21" s="49">
        <f t="shared" si="2"/>
        <v>1733</v>
      </c>
      <c r="AL21" s="49">
        <f t="shared" si="3"/>
        <v>4645</v>
      </c>
      <c r="AM21" s="49">
        <f t="shared" si="4"/>
        <v>27</v>
      </c>
      <c r="AN21" s="50">
        <f t="shared" si="5"/>
        <v>172.03703703703704</v>
      </c>
    </row>
    <row r="22" spans="1:40" ht="12.75">
      <c r="A22" s="49">
        <v>18</v>
      </c>
      <c r="B22" s="48">
        <v>1122</v>
      </c>
      <c r="C22" s="48" t="s">
        <v>67</v>
      </c>
      <c r="D22" s="48" t="s">
        <v>49</v>
      </c>
      <c r="E22" s="48">
        <v>137</v>
      </c>
      <c r="F22" s="48">
        <v>154</v>
      </c>
      <c r="G22" s="48"/>
      <c r="H22" s="48"/>
      <c r="I22" s="48">
        <v>143</v>
      </c>
      <c r="J22" s="48">
        <v>182</v>
      </c>
      <c r="K22" s="48">
        <v>222</v>
      </c>
      <c r="L22" s="48">
        <v>138</v>
      </c>
      <c r="M22" s="48">
        <v>161</v>
      </c>
      <c r="N22" s="48">
        <v>167</v>
      </c>
      <c r="O22" s="48">
        <v>167</v>
      </c>
      <c r="P22" s="48">
        <v>181</v>
      </c>
      <c r="Q22" s="48">
        <v>181</v>
      </c>
      <c r="R22" s="48">
        <v>162</v>
      </c>
      <c r="S22" s="48"/>
      <c r="T22" s="48"/>
      <c r="U22" s="48">
        <v>180</v>
      </c>
      <c r="V22" s="48">
        <v>193</v>
      </c>
      <c r="W22" s="48">
        <v>157</v>
      </c>
      <c r="X22" s="48">
        <v>180</v>
      </c>
      <c r="Y22" s="48">
        <v>179</v>
      </c>
      <c r="Z22" s="48">
        <v>193</v>
      </c>
      <c r="AA22" s="48">
        <v>157</v>
      </c>
      <c r="AB22" s="48">
        <v>189</v>
      </c>
      <c r="AC22" s="48">
        <v>200</v>
      </c>
      <c r="AD22" s="48">
        <v>169</v>
      </c>
      <c r="AE22" s="48">
        <v>178</v>
      </c>
      <c r="AF22" s="48">
        <v>166</v>
      </c>
      <c r="AG22" s="48">
        <v>134</v>
      </c>
      <c r="AH22" s="48">
        <v>201</v>
      </c>
      <c r="AI22" s="49">
        <f t="shared" si="0"/>
        <v>1304</v>
      </c>
      <c r="AJ22" s="49">
        <f t="shared" si="1"/>
        <v>1401</v>
      </c>
      <c r="AK22" s="49">
        <f t="shared" si="2"/>
        <v>1766</v>
      </c>
      <c r="AL22" s="49">
        <f t="shared" si="3"/>
        <v>4471</v>
      </c>
      <c r="AM22" s="49">
        <f t="shared" si="4"/>
        <v>26</v>
      </c>
      <c r="AN22" s="50">
        <f t="shared" si="5"/>
        <v>171.96153846153845</v>
      </c>
    </row>
    <row r="23" spans="1:40" ht="12.75">
      <c r="A23" s="49">
        <v>19</v>
      </c>
      <c r="B23" s="48">
        <v>521</v>
      </c>
      <c r="C23" s="48" t="s">
        <v>73</v>
      </c>
      <c r="D23" s="48" t="s">
        <v>32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>
        <v>164</v>
      </c>
      <c r="Z23" s="48">
        <v>177</v>
      </c>
      <c r="AA23" s="48"/>
      <c r="AB23" s="48"/>
      <c r="AC23" s="48"/>
      <c r="AD23" s="48"/>
      <c r="AE23" s="48"/>
      <c r="AF23" s="48"/>
      <c r="AG23" s="48"/>
      <c r="AH23" s="48"/>
      <c r="AI23" s="49">
        <f t="shared" si="0"/>
        <v>0</v>
      </c>
      <c r="AJ23" s="49">
        <f t="shared" si="1"/>
        <v>0</v>
      </c>
      <c r="AK23" s="49">
        <f t="shared" si="2"/>
        <v>341</v>
      </c>
      <c r="AL23" s="49">
        <f t="shared" si="3"/>
        <v>341</v>
      </c>
      <c r="AM23" s="49">
        <f t="shared" si="4"/>
        <v>2</v>
      </c>
      <c r="AN23" s="50">
        <f t="shared" si="5"/>
        <v>170.5</v>
      </c>
    </row>
    <row r="24" spans="1:40" ht="12.75">
      <c r="A24" s="49">
        <v>20</v>
      </c>
      <c r="B24" s="48">
        <v>1507</v>
      </c>
      <c r="C24" s="48" t="s">
        <v>53</v>
      </c>
      <c r="D24" s="48" t="s">
        <v>47</v>
      </c>
      <c r="E24" s="48">
        <v>159</v>
      </c>
      <c r="F24" s="48">
        <v>149</v>
      </c>
      <c r="G24" s="48">
        <v>201</v>
      </c>
      <c r="H24" s="48">
        <v>186</v>
      </c>
      <c r="I24" s="48">
        <v>192</v>
      </c>
      <c r="J24" s="48">
        <v>162</v>
      </c>
      <c r="K24" s="48">
        <v>138</v>
      </c>
      <c r="L24" s="48">
        <v>169</v>
      </c>
      <c r="M24" s="48">
        <v>190</v>
      </c>
      <c r="N24" s="48">
        <v>157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 t="shared" si="0"/>
        <v>1703</v>
      </c>
      <c r="AJ24" s="49">
        <f t="shared" si="1"/>
        <v>0</v>
      </c>
      <c r="AK24" s="49">
        <f t="shared" si="2"/>
        <v>0</v>
      </c>
      <c r="AL24" s="49">
        <f t="shared" si="3"/>
        <v>1703</v>
      </c>
      <c r="AM24" s="49">
        <f t="shared" si="4"/>
        <v>10</v>
      </c>
      <c r="AN24" s="50">
        <f t="shared" si="5"/>
        <v>170.3</v>
      </c>
    </row>
    <row r="25" spans="1:40" ht="12.75">
      <c r="A25" s="49">
        <v>21</v>
      </c>
      <c r="B25" s="48">
        <v>1426</v>
      </c>
      <c r="C25" s="48" t="s">
        <v>35</v>
      </c>
      <c r="D25" s="48" t="s">
        <v>30</v>
      </c>
      <c r="E25" s="48">
        <v>195</v>
      </c>
      <c r="F25" s="48">
        <v>169</v>
      </c>
      <c r="G25" s="48">
        <v>172</v>
      </c>
      <c r="H25" s="48">
        <v>143</v>
      </c>
      <c r="I25" s="48">
        <v>167</v>
      </c>
      <c r="J25" s="48">
        <v>129</v>
      </c>
      <c r="K25" s="48">
        <v>131</v>
      </c>
      <c r="L25" s="48"/>
      <c r="M25" s="48">
        <v>158</v>
      </c>
      <c r="N25" s="48">
        <v>148</v>
      </c>
      <c r="O25" s="48">
        <v>174</v>
      </c>
      <c r="P25" s="48">
        <v>170</v>
      </c>
      <c r="Q25" s="48">
        <v>214</v>
      </c>
      <c r="R25" s="48">
        <v>170</v>
      </c>
      <c r="S25" s="48">
        <v>189</v>
      </c>
      <c r="T25" s="48">
        <v>186</v>
      </c>
      <c r="U25" s="48">
        <v>155</v>
      </c>
      <c r="V25" s="48">
        <v>159</v>
      </c>
      <c r="W25" s="48">
        <v>180</v>
      </c>
      <c r="X25" s="48">
        <v>163</v>
      </c>
      <c r="Y25" s="48">
        <v>211</v>
      </c>
      <c r="Z25" s="48">
        <v>168</v>
      </c>
      <c r="AA25" s="48">
        <v>223</v>
      </c>
      <c r="AB25" s="48">
        <v>132</v>
      </c>
      <c r="AC25" s="48">
        <v>167</v>
      </c>
      <c r="AD25" s="48">
        <v>205</v>
      </c>
      <c r="AE25" s="48">
        <v>163</v>
      </c>
      <c r="AF25" s="48">
        <v>143</v>
      </c>
      <c r="AG25" s="48">
        <v>178</v>
      </c>
      <c r="AH25" s="48">
        <v>171</v>
      </c>
      <c r="AI25" s="49">
        <f t="shared" si="0"/>
        <v>1412</v>
      </c>
      <c r="AJ25" s="49">
        <f t="shared" si="1"/>
        <v>1760</v>
      </c>
      <c r="AK25" s="49">
        <f t="shared" si="2"/>
        <v>1761</v>
      </c>
      <c r="AL25" s="49">
        <f t="shared" si="3"/>
        <v>4933</v>
      </c>
      <c r="AM25" s="49">
        <f t="shared" si="4"/>
        <v>29</v>
      </c>
      <c r="AN25" s="50">
        <f t="shared" si="5"/>
        <v>170.10344827586206</v>
      </c>
    </row>
    <row r="26" spans="1:40" ht="12.75">
      <c r="A26" s="49">
        <v>22</v>
      </c>
      <c r="B26" s="48">
        <v>1816</v>
      </c>
      <c r="C26" s="48" t="s">
        <v>55</v>
      </c>
      <c r="D26" s="48" t="s">
        <v>30</v>
      </c>
      <c r="E26" s="48">
        <v>132</v>
      </c>
      <c r="F26" s="48">
        <v>226</v>
      </c>
      <c r="G26" s="48"/>
      <c r="H26" s="48">
        <v>130</v>
      </c>
      <c r="I26" s="48">
        <v>161</v>
      </c>
      <c r="J26" s="48">
        <v>210</v>
      </c>
      <c r="K26" s="48">
        <v>155</v>
      </c>
      <c r="L26" s="48">
        <v>126</v>
      </c>
      <c r="M26" s="48"/>
      <c r="N26" s="48">
        <v>188</v>
      </c>
      <c r="O26" s="48">
        <v>121</v>
      </c>
      <c r="P26" s="48">
        <v>174</v>
      </c>
      <c r="Q26" s="48">
        <v>158</v>
      </c>
      <c r="R26" s="48">
        <v>135</v>
      </c>
      <c r="S26" s="48">
        <v>195</v>
      </c>
      <c r="T26" s="48">
        <v>141</v>
      </c>
      <c r="U26" s="48">
        <v>179</v>
      </c>
      <c r="V26" s="48">
        <v>149</v>
      </c>
      <c r="W26" s="48">
        <v>197</v>
      </c>
      <c r="X26" s="48">
        <v>152</v>
      </c>
      <c r="Y26" s="48">
        <v>202</v>
      </c>
      <c r="Z26" s="48">
        <v>210</v>
      </c>
      <c r="AA26" s="48">
        <v>190</v>
      </c>
      <c r="AB26" s="48">
        <v>185</v>
      </c>
      <c r="AC26" s="48">
        <v>178</v>
      </c>
      <c r="AD26" s="48">
        <v>204</v>
      </c>
      <c r="AE26" s="48"/>
      <c r="AF26" s="48"/>
      <c r="AG26" s="48">
        <v>170</v>
      </c>
      <c r="AH26" s="48">
        <v>135</v>
      </c>
      <c r="AI26" s="49">
        <f t="shared" si="0"/>
        <v>1328</v>
      </c>
      <c r="AJ26" s="49">
        <f t="shared" si="1"/>
        <v>1601</v>
      </c>
      <c r="AK26" s="49">
        <f t="shared" si="2"/>
        <v>1474</v>
      </c>
      <c r="AL26" s="49">
        <f t="shared" si="3"/>
        <v>4403</v>
      </c>
      <c r="AM26" s="49">
        <f t="shared" si="4"/>
        <v>26</v>
      </c>
      <c r="AN26" s="50">
        <f t="shared" si="5"/>
        <v>169.34615384615384</v>
      </c>
    </row>
    <row r="27" spans="1:40" ht="12.75">
      <c r="A27" s="49">
        <v>23</v>
      </c>
      <c r="B27" s="48">
        <v>2195</v>
      </c>
      <c r="C27" s="51" t="s">
        <v>45</v>
      </c>
      <c r="D27" s="48" t="s">
        <v>32</v>
      </c>
      <c r="E27" s="51">
        <v>139</v>
      </c>
      <c r="F27" s="51">
        <v>168</v>
      </c>
      <c r="G27" s="51">
        <v>192</v>
      </c>
      <c r="H27" s="51">
        <v>159</v>
      </c>
      <c r="I27" s="51">
        <v>211</v>
      </c>
      <c r="J27" s="51">
        <v>175</v>
      </c>
      <c r="K27" s="51">
        <v>163</v>
      </c>
      <c r="L27" s="51">
        <v>170</v>
      </c>
      <c r="M27" s="51">
        <v>148</v>
      </c>
      <c r="N27" s="51">
        <v>149</v>
      </c>
      <c r="O27" s="51"/>
      <c r="P27" s="51"/>
      <c r="Q27" s="51">
        <v>167</v>
      </c>
      <c r="R27" s="51">
        <v>120</v>
      </c>
      <c r="S27" s="51"/>
      <c r="T27" s="51"/>
      <c r="U27" s="51">
        <v>149</v>
      </c>
      <c r="V27" s="51">
        <v>164</v>
      </c>
      <c r="W27" s="51"/>
      <c r="X27" s="51"/>
      <c r="Y27" s="51"/>
      <c r="Z27" s="51"/>
      <c r="AA27" s="51">
        <v>197</v>
      </c>
      <c r="AB27" s="51">
        <v>173</v>
      </c>
      <c r="AC27" s="51">
        <v>174</v>
      </c>
      <c r="AD27" s="51">
        <v>187</v>
      </c>
      <c r="AE27" s="51">
        <v>182</v>
      </c>
      <c r="AF27" s="51">
        <v>159</v>
      </c>
      <c r="AG27" s="51">
        <v>191</v>
      </c>
      <c r="AH27" s="51">
        <v>179</v>
      </c>
      <c r="AI27" s="49">
        <f t="shared" si="0"/>
        <v>1674</v>
      </c>
      <c r="AJ27" s="49">
        <f t="shared" si="1"/>
        <v>600</v>
      </c>
      <c r="AK27" s="49">
        <f t="shared" si="2"/>
        <v>1442</v>
      </c>
      <c r="AL27" s="49">
        <f t="shared" si="3"/>
        <v>3716</v>
      </c>
      <c r="AM27" s="49">
        <f t="shared" si="4"/>
        <v>22</v>
      </c>
      <c r="AN27" s="50">
        <f t="shared" si="5"/>
        <v>168.9090909090909</v>
      </c>
    </row>
    <row r="28" spans="1:40" ht="12.75">
      <c r="A28" s="49">
        <v>24</v>
      </c>
      <c r="B28" s="48">
        <v>1532</v>
      </c>
      <c r="C28" s="48" t="s">
        <v>33</v>
      </c>
      <c r="D28" s="48" t="s">
        <v>30</v>
      </c>
      <c r="E28" s="48">
        <v>161</v>
      </c>
      <c r="F28" s="48">
        <v>187</v>
      </c>
      <c r="G28" s="48">
        <v>147</v>
      </c>
      <c r="H28" s="48"/>
      <c r="I28" s="48">
        <v>154</v>
      </c>
      <c r="J28" s="48">
        <v>120</v>
      </c>
      <c r="K28" s="48"/>
      <c r="L28" s="48">
        <v>163</v>
      </c>
      <c r="M28" s="48">
        <v>139</v>
      </c>
      <c r="N28" s="48"/>
      <c r="O28" s="48">
        <v>153</v>
      </c>
      <c r="P28" s="48">
        <v>170</v>
      </c>
      <c r="Q28" s="48">
        <v>181</v>
      </c>
      <c r="R28" s="48">
        <v>190</v>
      </c>
      <c r="S28" s="48">
        <v>183</v>
      </c>
      <c r="T28" s="48">
        <v>200</v>
      </c>
      <c r="U28" s="48">
        <v>166</v>
      </c>
      <c r="V28" s="48">
        <v>162</v>
      </c>
      <c r="W28" s="48">
        <v>191</v>
      </c>
      <c r="X28" s="48">
        <v>157</v>
      </c>
      <c r="Y28" s="48">
        <v>158</v>
      </c>
      <c r="Z28" s="48">
        <v>186</v>
      </c>
      <c r="AA28" s="48">
        <v>154</v>
      </c>
      <c r="AB28" s="48">
        <v>141</v>
      </c>
      <c r="AC28" s="48">
        <v>157</v>
      </c>
      <c r="AD28" s="48">
        <v>226</v>
      </c>
      <c r="AE28" s="48">
        <v>172</v>
      </c>
      <c r="AF28" s="48">
        <v>172</v>
      </c>
      <c r="AG28" s="48"/>
      <c r="AH28" s="48"/>
      <c r="AI28" s="49">
        <f t="shared" si="0"/>
        <v>1071</v>
      </c>
      <c r="AJ28" s="49">
        <f t="shared" si="1"/>
        <v>1753</v>
      </c>
      <c r="AK28" s="49">
        <f t="shared" si="2"/>
        <v>1366</v>
      </c>
      <c r="AL28" s="49">
        <f t="shared" si="3"/>
        <v>4190</v>
      </c>
      <c r="AM28" s="49">
        <f t="shared" si="4"/>
        <v>25</v>
      </c>
      <c r="AN28" s="50">
        <f t="shared" si="5"/>
        <v>167.6</v>
      </c>
    </row>
    <row r="29" spans="1:40" ht="12.75">
      <c r="A29" s="49">
        <v>25</v>
      </c>
      <c r="B29" s="48">
        <v>1903</v>
      </c>
      <c r="C29" s="48" t="s">
        <v>60</v>
      </c>
      <c r="D29" s="48" t="s">
        <v>48</v>
      </c>
      <c r="E29" s="48">
        <v>181</v>
      </c>
      <c r="F29" s="48">
        <v>169</v>
      </c>
      <c r="G29" s="48">
        <v>148</v>
      </c>
      <c r="H29" s="48">
        <v>156</v>
      </c>
      <c r="I29" s="48">
        <v>188</v>
      </c>
      <c r="J29" s="48">
        <v>154</v>
      </c>
      <c r="K29" s="48">
        <v>160</v>
      </c>
      <c r="L29" s="48">
        <v>183</v>
      </c>
      <c r="M29" s="48">
        <v>167</v>
      </c>
      <c r="N29" s="48">
        <v>143</v>
      </c>
      <c r="O29" s="48">
        <v>186</v>
      </c>
      <c r="P29" s="48">
        <v>176</v>
      </c>
      <c r="Q29" s="48">
        <v>108</v>
      </c>
      <c r="R29" s="48">
        <v>205</v>
      </c>
      <c r="S29" s="48"/>
      <c r="T29" s="48"/>
      <c r="U29" s="48">
        <v>182</v>
      </c>
      <c r="V29" s="48">
        <v>155</v>
      </c>
      <c r="W29" s="48">
        <v>212</v>
      </c>
      <c r="X29" s="48">
        <v>173</v>
      </c>
      <c r="Y29" s="48"/>
      <c r="Z29" s="48"/>
      <c r="AA29" s="48"/>
      <c r="AB29" s="48"/>
      <c r="AC29" s="48"/>
      <c r="AD29" s="48"/>
      <c r="AE29" s="48"/>
      <c r="AF29" s="48">
        <v>110</v>
      </c>
      <c r="AG29" s="48">
        <v>175</v>
      </c>
      <c r="AH29" s="48">
        <v>178</v>
      </c>
      <c r="AI29" s="49">
        <f t="shared" si="0"/>
        <v>1649</v>
      </c>
      <c r="AJ29" s="49">
        <f t="shared" si="1"/>
        <v>1397</v>
      </c>
      <c r="AK29" s="49">
        <f t="shared" si="2"/>
        <v>463</v>
      </c>
      <c r="AL29" s="49">
        <f t="shared" si="3"/>
        <v>3509</v>
      </c>
      <c r="AM29" s="49">
        <f t="shared" si="4"/>
        <v>21</v>
      </c>
      <c r="AN29" s="50">
        <f t="shared" si="5"/>
        <v>167.0952380952381</v>
      </c>
    </row>
    <row r="30" spans="1:40" ht="12.75">
      <c r="A30" s="49">
        <v>26</v>
      </c>
      <c r="B30" s="48">
        <v>516</v>
      </c>
      <c r="C30" s="48" t="s">
        <v>43</v>
      </c>
      <c r="D30" s="48" t="s">
        <v>32</v>
      </c>
      <c r="E30" s="48">
        <v>135</v>
      </c>
      <c r="F30" s="48">
        <v>140</v>
      </c>
      <c r="G30" s="48">
        <v>162</v>
      </c>
      <c r="H30" s="48">
        <v>135</v>
      </c>
      <c r="I30" s="48">
        <v>188</v>
      </c>
      <c r="J30" s="48">
        <v>171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>
        <v>165</v>
      </c>
      <c r="AB30" s="48">
        <v>201</v>
      </c>
      <c r="AC30" s="48">
        <v>156</v>
      </c>
      <c r="AD30" s="48">
        <v>175</v>
      </c>
      <c r="AE30" s="48">
        <v>199</v>
      </c>
      <c r="AF30" s="48">
        <v>176</v>
      </c>
      <c r="AG30" s="48"/>
      <c r="AH30" s="48"/>
      <c r="AI30" s="49">
        <f t="shared" si="0"/>
        <v>931</v>
      </c>
      <c r="AJ30" s="49">
        <f t="shared" si="1"/>
        <v>0</v>
      </c>
      <c r="AK30" s="49">
        <f t="shared" si="2"/>
        <v>1072</v>
      </c>
      <c r="AL30" s="49">
        <f t="shared" si="3"/>
        <v>2003</v>
      </c>
      <c r="AM30" s="49">
        <f t="shared" si="4"/>
        <v>12</v>
      </c>
      <c r="AN30" s="50">
        <f t="shared" si="5"/>
        <v>166.91666666666666</v>
      </c>
    </row>
    <row r="31" spans="1:40" ht="12.75">
      <c r="A31" s="49">
        <v>27</v>
      </c>
      <c r="B31" s="48">
        <v>2677</v>
      </c>
      <c r="C31" s="48" t="s">
        <v>64</v>
      </c>
      <c r="D31" s="48" t="s">
        <v>49</v>
      </c>
      <c r="E31" s="48"/>
      <c r="F31" s="48"/>
      <c r="G31" s="48">
        <v>178</v>
      </c>
      <c r="H31" s="48">
        <v>174</v>
      </c>
      <c r="I31" s="48">
        <v>145</v>
      </c>
      <c r="J31" s="48">
        <v>170</v>
      </c>
      <c r="K31" s="48">
        <v>145</v>
      </c>
      <c r="L31" s="48">
        <v>171</v>
      </c>
      <c r="M31" s="48">
        <v>189</v>
      </c>
      <c r="N31" s="48">
        <v>162</v>
      </c>
      <c r="O31" s="48">
        <v>152</v>
      </c>
      <c r="P31" s="48">
        <v>177</v>
      </c>
      <c r="Q31" s="48">
        <v>203</v>
      </c>
      <c r="R31" s="48">
        <v>205</v>
      </c>
      <c r="S31" s="48">
        <v>189</v>
      </c>
      <c r="T31" s="48">
        <v>174</v>
      </c>
      <c r="U31" s="48">
        <v>133</v>
      </c>
      <c r="V31" s="48">
        <v>178</v>
      </c>
      <c r="W31" s="48">
        <v>204</v>
      </c>
      <c r="X31" s="48">
        <v>149</v>
      </c>
      <c r="Y31" s="48">
        <v>139</v>
      </c>
      <c r="Z31" s="48">
        <v>132</v>
      </c>
      <c r="AA31" s="48"/>
      <c r="AB31" s="48"/>
      <c r="AC31" s="48"/>
      <c r="AD31" s="48"/>
      <c r="AE31" s="48"/>
      <c r="AF31" s="48"/>
      <c r="AG31" s="48">
        <v>128</v>
      </c>
      <c r="AH31" s="48">
        <v>152</v>
      </c>
      <c r="AI31" s="49">
        <f t="shared" si="0"/>
        <v>1334</v>
      </c>
      <c r="AJ31" s="49">
        <f t="shared" si="1"/>
        <v>1764</v>
      </c>
      <c r="AK31" s="49">
        <f t="shared" si="2"/>
        <v>551</v>
      </c>
      <c r="AL31" s="49">
        <f t="shared" si="3"/>
        <v>3649</v>
      </c>
      <c r="AM31" s="49">
        <f t="shared" si="4"/>
        <v>22</v>
      </c>
      <c r="AN31" s="50">
        <f t="shared" si="5"/>
        <v>165.86363636363637</v>
      </c>
    </row>
    <row r="32" spans="1:40" ht="12.75">
      <c r="A32" s="49">
        <v>28</v>
      </c>
      <c r="B32" s="48">
        <v>1451</v>
      </c>
      <c r="C32" s="48" t="s">
        <v>44</v>
      </c>
      <c r="D32" s="48" t="s">
        <v>32</v>
      </c>
      <c r="E32" s="48"/>
      <c r="F32" s="48"/>
      <c r="G32" s="48"/>
      <c r="H32" s="48"/>
      <c r="I32" s="48"/>
      <c r="J32" s="48"/>
      <c r="K32" s="48">
        <v>163</v>
      </c>
      <c r="L32" s="48">
        <v>170</v>
      </c>
      <c r="M32" s="48">
        <v>165</v>
      </c>
      <c r="N32" s="48">
        <v>144</v>
      </c>
      <c r="O32" s="48">
        <v>179</v>
      </c>
      <c r="P32" s="48">
        <v>144</v>
      </c>
      <c r="Q32" s="48"/>
      <c r="R32" s="48"/>
      <c r="S32" s="48">
        <v>209</v>
      </c>
      <c r="T32" s="48">
        <v>156</v>
      </c>
      <c r="U32" s="48"/>
      <c r="V32" s="48"/>
      <c r="W32" s="48">
        <v>180</v>
      </c>
      <c r="X32" s="48">
        <v>117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642</v>
      </c>
      <c r="AJ32" s="49">
        <f t="shared" si="1"/>
        <v>985</v>
      </c>
      <c r="AK32" s="49">
        <f t="shared" si="2"/>
        <v>0</v>
      </c>
      <c r="AL32" s="49">
        <f t="shared" si="3"/>
        <v>1627</v>
      </c>
      <c r="AM32" s="49">
        <f t="shared" si="4"/>
        <v>10</v>
      </c>
      <c r="AN32" s="50">
        <f t="shared" si="5"/>
        <v>162.7</v>
      </c>
    </row>
    <row r="33" spans="1:40" ht="12.75">
      <c r="A33" s="49">
        <v>29</v>
      </c>
      <c r="B33" s="48">
        <v>2975</v>
      </c>
      <c r="C33" s="48" t="s">
        <v>59</v>
      </c>
      <c r="D33" s="48" t="s">
        <v>48</v>
      </c>
      <c r="E33" s="48"/>
      <c r="F33" s="48"/>
      <c r="G33" s="48">
        <v>177</v>
      </c>
      <c r="H33" s="48">
        <v>145</v>
      </c>
      <c r="I33" s="48">
        <v>165</v>
      </c>
      <c r="J33" s="48">
        <v>132</v>
      </c>
      <c r="K33" s="48">
        <v>164</v>
      </c>
      <c r="L33" s="48">
        <v>168</v>
      </c>
      <c r="M33" s="48">
        <v>165</v>
      </c>
      <c r="N33" s="48">
        <v>160</v>
      </c>
      <c r="O33" s="48"/>
      <c r="P33" s="48"/>
      <c r="Q33" s="48">
        <v>160</v>
      </c>
      <c r="R33" s="48">
        <v>164</v>
      </c>
      <c r="S33" s="48">
        <v>173</v>
      </c>
      <c r="T33" s="48">
        <v>180</v>
      </c>
      <c r="U33" s="48">
        <v>150</v>
      </c>
      <c r="V33" s="48">
        <v>146</v>
      </c>
      <c r="W33" s="48">
        <v>164</v>
      </c>
      <c r="X33" s="48">
        <v>163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1276</v>
      </c>
      <c r="AJ33" s="49">
        <f t="shared" si="1"/>
        <v>1300</v>
      </c>
      <c r="AK33" s="49">
        <f t="shared" si="2"/>
        <v>0</v>
      </c>
      <c r="AL33" s="49">
        <f t="shared" si="3"/>
        <v>2576</v>
      </c>
      <c r="AM33" s="49">
        <f t="shared" si="4"/>
        <v>16</v>
      </c>
      <c r="AN33" s="50">
        <f t="shared" si="5"/>
        <v>161</v>
      </c>
    </row>
    <row r="34" spans="1:40" ht="12.75">
      <c r="A34" s="49">
        <v>30</v>
      </c>
      <c r="B34" s="48">
        <v>1277</v>
      </c>
      <c r="C34" s="48" t="s">
        <v>65</v>
      </c>
      <c r="D34" s="48" t="s">
        <v>49</v>
      </c>
      <c r="E34" s="48"/>
      <c r="F34" s="48"/>
      <c r="G34" s="48">
        <v>141</v>
      </c>
      <c r="H34" s="48">
        <v>142</v>
      </c>
      <c r="I34" s="48"/>
      <c r="J34" s="48"/>
      <c r="K34" s="48">
        <v>156</v>
      </c>
      <c r="L34" s="48">
        <v>168</v>
      </c>
      <c r="M34" s="48">
        <v>127</v>
      </c>
      <c r="N34" s="48">
        <v>172</v>
      </c>
      <c r="O34" s="48">
        <v>133</v>
      </c>
      <c r="P34" s="48">
        <v>148</v>
      </c>
      <c r="Q34" s="48"/>
      <c r="R34" s="48"/>
      <c r="S34" s="48">
        <v>147</v>
      </c>
      <c r="T34" s="48">
        <v>179</v>
      </c>
      <c r="U34" s="48">
        <v>159</v>
      </c>
      <c r="V34" s="48">
        <v>134</v>
      </c>
      <c r="W34" s="48"/>
      <c r="X34" s="48"/>
      <c r="Y34" s="48"/>
      <c r="Z34" s="48"/>
      <c r="AA34" s="48">
        <v>174</v>
      </c>
      <c r="AB34" s="48">
        <v>147</v>
      </c>
      <c r="AC34" s="48">
        <v>162</v>
      </c>
      <c r="AD34" s="48">
        <v>182</v>
      </c>
      <c r="AE34" s="48">
        <v>195</v>
      </c>
      <c r="AF34" s="48">
        <v>202</v>
      </c>
      <c r="AG34" s="48">
        <v>156</v>
      </c>
      <c r="AH34" s="48">
        <v>184</v>
      </c>
      <c r="AI34" s="49">
        <f t="shared" si="0"/>
        <v>906</v>
      </c>
      <c r="AJ34" s="49">
        <f t="shared" si="1"/>
        <v>900</v>
      </c>
      <c r="AK34" s="49">
        <f t="shared" si="2"/>
        <v>1402</v>
      </c>
      <c r="AL34" s="49">
        <f t="shared" si="3"/>
        <v>3208</v>
      </c>
      <c r="AM34" s="49">
        <f t="shared" si="4"/>
        <v>20</v>
      </c>
      <c r="AN34" s="50">
        <f t="shared" si="5"/>
        <v>160.4</v>
      </c>
    </row>
    <row r="35" spans="1:40" ht="12.75">
      <c r="A35" s="49">
        <v>31</v>
      </c>
      <c r="B35" s="48">
        <v>1308</v>
      </c>
      <c r="C35" s="48" t="s">
        <v>36</v>
      </c>
      <c r="D35" s="48" t="s">
        <v>30</v>
      </c>
      <c r="E35" s="48"/>
      <c r="F35" s="48"/>
      <c r="G35" s="48">
        <v>127</v>
      </c>
      <c r="H35" s="48">
        <v>153</v>
      </c>
      <c r="I35" s="48"/>
      <c r="J35" s="48"/>
      <c r="K35" s="48">
        <v>169</v>
      </c>
      <c r="L35" s="48">
        <v>175</v>
      </c>
      <c r="M35" s="48">
        <v>189</v>
      </c>
      <c r="N35" s="48">
        <v>153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>
        <v>102</v>
      </c>
      <c r="AF35" s="48">
        <v>149</v>
      </c>
      <c r="AG35" s="48">
        <v>175</v>
      </c>
      <c r="AH35" s="48">
        <v>184</v>
      </c>
      <c r="AI35" s="49">
        <f t="shared" si="0"/>
        <v>966</v>
      </c>
      <c r="AJ35" s="49">
        <f t="shared" si="1"/>
        <v>0</v>
      </c>
      <c r="AK35" s="49">
        <f t="shared" si="2"/>
        <v>610</v>
      </c>
      <c r="AL35" s="49">
        <f t="shared" si="3"/>
        <v>1576</v>
      </c>
      <c r="AM35" s="49">
        <f t="shared" si="4"/>
        <v>10</v>
      </c>
      <c r="AN35" s="50">
        <f t="shared" si="5"/>
        <v>157.6</v>
      </c>
    </row>
    <row r="36" spans="1:40" ht="12.75">
      <c r="A36" s="49">
        <v>32</v>
      </c>
      <c r="B36" s="48">
        <v>2243</v>
      </c>
      <c r="C36" s="48" t="s">
        <v>57</v>
      </c>
      <c r="D36" s="48" t="s">
        <v>48</v>
      </c>
      <c r="E36" s="48">
        <v>154</v>
      </c>
      <c r="F36" s="48">
        <v>149</v>
      </c>
      <c r="G36" s="48"/>
      <c r="H36" s="48"/>
      <c r="I36" s="48">
        <v>191</v>
      </c>
      <c r="J36" s="48">
        <v>140</v>
      </c>
      <c r="K36" s="48">
        <v>104</v>
      </c>
      <c r="L36" s="48"/>
      <c r="M36" s="48"/>
      <c r="N36" s="48"/>
      <c r="O36" s="48">
        <v>178</v>
      </c>
      <c r="P36" s="48">
        <v>138</v>
      </c>
      <c r="Q36" s="48"/>
      <c r="R36" s="48"/>
      <c r="S36" s="48">
        <v>135</v>
      </c>
      <c r="T36" s="48">
        <v>146</v>
      </c>
      <c r="U36" s="48"/>
      <c r="V36" s="48"/>
      <c r="W36" s="48"/>
      <c r="X36" s="48">
        <v>129</v>
      </c>
      <c r="Y36" s="48">
        <v>141</v>
      </c>
      <c r="Z36" s="48">
        <v>188</v>
      </c>
      <c r="AA36" s="48">
        <v>174</v>
      </c>
      <c r="AB36" s="48">
        <v>161</v>
      </c>
      <c r="AC36" s="48">
        <v>158</v>
      </c>
      <c r="AD36" s="48">
        <v>151</v>
      </c>
      <c r="AE36" s="48">
        <v>137</v>
      </c>
      <c r="AF36" s="48">
        <v>176</v>
      </c>
      <c r="AG36" s="48">
        <v>165</v>
      </c>
      <c r="AH36" s="48">
        <v>161</v>
      </c>
      <c r="AI36" s="49">
        <f t="shared" si="0"/>
        <v>738</v>
      </c>
      <c r="AJ36" s="49">
        <f t="shared" si="1"/>
        <v>726</v>
      </c>
      <c r="AK36" s="49">
        <f t="shared" si="2"/>
        <v>1612</v>
      </c>
      <c r="AL36" s="49">
        <f t="shared" si="3"/>
        <v>3076</v>
      </c>
      <c r="AM36" s="49">
        <f t="shared" si="4"/>
        <v>20</v>
      </c>
      <c r="AN36" s="50">
        <f t="shared" si="5"/>
        <v>153.8</v>
      </c>
    </row>
    <row r="37" spans="1:40" ht="12.75">
      <c r="A37" s="49">
        <v>33</v>
      </c>
      <c r="B37" s="48">
        <v>2028</v>
      </c>
      <c r="C37" s="48" t="s">
        <v>61</v>
      </c>
      <c r="D37" s="48" t="s">
        <v>31</v>
      </c>
      <c r="E37" s="48"/>
      <c r="F37" s="48"/>
      <c r="G37" s="48">
        <v>142</v>
      </c>
      <c r="H37" s="48">
        <v>179</v>
      </c>
      <c r="I37" s="48">
        <v>180</v>
      </c>
      <c r="J37" s="48">
        <v>128</v>
      </c>
      <c r="K37" s="48"/>
      <c r="L37" s="48"/>
      <c r="M37" s="48">
        <v>142</v>
      </c>
      <c r="N37" s="48"/>
      <c r="O37" s="48"/>
      <c r="P37" s="48"/>
      <c r="Q37" s="48"/>
      <c r="R37" s="48"/>
      <c r="S37" s="48">
        <v>125</v>
      </c>
      <c r="T37" s="48">
        <v>146</v>
      </c>
      <c r="U37" s="48"/>
      <c r="V37" s="48"/>
      <c r="W37" s="48"/>
      <c r="X37" s="48"/>
      <c r="Y37" s="48">
        <v>157</v>
      </c>
      <c r="Z37" s="48">
        <v>165</v>
      </c>
      <c r="AA37" s="48"/>
      <c r="AB37" s="48"/>
      <c r="AC37" s="48">
        <v>170</v>
      </c>
      <c r="AD37" s="48">
        <v>155</v>
      </c>
      <c r="AE37" s="48">
        <v>144</v>
      </c>
      <c r="AF37" s="48">
        <v>180</v>
      </c>
      <c r="AG37" s="48">
        <v>170</v>
      </c>
      <c r="AH37" s="48">
        <v>123</v>
      </c>
      <c r="AI37" s="49">
        <f t="shared" si="0"/>
        <v>771</v>
      </c>
      <c r="AJ37" s="49">
        <f t="shared" si="1"/>
        <v>271</v>
      </c>
      <c r="AK37" s="49">
        <f t="shared" si="2"/>
        <v>1264</v>
      </c>
      <c r="AL37" s="49">
        <f t="shared" si="3"/>
        <v>2306</v>
      </c>
      <c r="AM37" s="49">
        <f t="shared" si="4"/>
        <v>15</v>
      </c>
      <c r="AN37" s="50">
        <f t="shared" si="5"/>
        <v>153.73333333333332</v>
      </c>
    </row>
    <row r="38" spans="1:40" ht="12.75">
      <c r="A38" s="49">
        <v>34</v>
      </c>
      <c r="B38" s="48">
        <v>1156</v>
      </c>
      <c r="C38" s="48" t="s">
        <v>54</v>
      </c>
      <c r="D38" s="48" t="s">
        <v>47</v>
      </c>
      <c r="E38" s="48"/>
      <c r="F38" s="48"/>
      <c r="G38" s="48"/>
      <c r="H38" s="48"/>
      <c r="I38" s="48"/>
      <c r="J38" s="48">
        <v>149</v>
      </c>
      <c r="K38" s="48"/>
      <c r="L38" s="48"/>
      <c r="M38" s="48"/>
      <c r="N38" s="48"/>
      <c r="O38" s="48">
        <v>152</v>
      </c>
      <c r="P38" s="48">
        <v>134</v>
      </c>
      <c r="Q38" s="48">
        <v>158</v>
      </c>
      <c r="R38" s="48">
        <v>125</v>
      </c>
      <c r="S38" s="48">
        <v>137</v>
      </c>
      <c r="T38" s="48">
        <v>120</v>
      </c>
      <c r="U38" s="48">
        <v>204</v>
      </c>
      <c r="V38" s="48">
        <v>140</v>
      </c>
      <c r="W38" s="48">
        <v>126</v>
      </c>
      <c r="X38" s="48">
        <v>116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149</v>
      </c>
      <c r="AJ38" s="49">
        <f t="shared" si="1"/>
        <v>1412</v>
      </c>
      <c r="AK38" s="49">
        <f t="shared" si="2"/>
        <v>0</v>
      </c>
      <c r="AL38" s="49">
        <f t="shared" si="3"/>
        <v>1561</v>
      </c>
      <c r="AM38" s="49">
        <f t="shared" si="4"/>
        <v>11</v>
      </c>
      <c r="AN38" s="50">
        <f t="shared" si="5"/>
        <v>141.9090909090909</v>
      </c>
    </row>
    <row r="39" spans="1:40" ht="12.75">
      <c r="A39" s="49">
        <v>35</v>
      </c>
      <c r="B39" s="48">
        <v>2180</v>
      </c>
      <c r="C39" s="48" t="s">
        <v>62</v>
      </c>
      <c r="D39" s="48" t="s">
        <v>49</v>
      </c>
      <c r="E39" s="48">
        <v>158</v>
      </c>
      <c r="F39" s="48">
        <v>119</v>
      </c>
      <c r="G39" s="48"/>
      <c r="H39" s="48"/>
      <c r="I39" s="48"/>
      <c r="J39" s="48"/>
      <c r="K39" s="48">
        <v>161</v>
      </c>
      <c r="L39" s="48">
        <v>118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556</v>
      </c>
      <c r="AJ39" s="49">
        <f t="shared" si="1"/>
        <v>0</v>
      </c>
      <c r="AK39" s="49">
        <f t="shared" si="2"/>
        <v>0</v>
      </c>
      <c r="AL39" s="49">
        <f t="shared" si="3"/>
        <v>556</v>
      </c>
      <c r="AM39" s="49">
        <f t="shared" si="4"/>
        <v>4</v>
      </c>
      <c r="AN39" s="50">
        <f t="shared" si="5"/>
        <v>139</v>
      </c>
    </row>
    <row r="40" spans="1:40" s="54" customFormat="1" ht="12.75" hidden="1">
      <c r="A40" s="49">
        <v>37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s="54" customFormat="1" ht="12.75" hidden="1">
      <c r="A41" s="49">
        <v>38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s="54" customFormat="1" ht="12.75" hidden="1">
      <c r="A42" s="49">
        <v>39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35:40" ht="12.75">
      <c r="AI43" s="2"/>
      <c r="AJ43" s="2"/>
      <c r="AK43" s="2"/>
      <c r="AL43" s="2"/>
      <c r="AM43" s="2"/>
      <c r="AN43" s="3"/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1:40" ht="12.75">
      <c r="A69" s="55"/>
      <c r="B69" s="7"/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35:40" ht="12.75"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39" ht="12.75">
      <c r="AI80" s="2"/>
      <c r="AJ80" s="2"/>
      <c r="AK80" s="2"/>
      <c r="AL80" s="2"/>
      <c r="AM80" s="2"/>
    </row>
    <row r="81" ht="12.75">
      <c r="AM81" s="2"/>
    </row>
    <row r="82" ht="12.75">
      <c r="AM82" s="2"/>
    </row>
    <row r="83" ht="12.75">
      <c r="AM83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2011-04-05T13:22:11Z</cp:lastPrinted>
  <dcterms:created xsi:type="dcterms:W3CDTF">1999-10-03T14:06:37Z</dcterms:created>
  <dcterms:modified xsi:type="dcterms:W3CDTF">2011-04-05T13:23:02Z</dcterms:modified>
  <cp:category/>
  <cp:version/>
  <cp:contentType/>
  <cp:contentStatus/>
</cp:coreProperties>
</file>